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2/2022 Rapport Panorama/Annexes/"/>
    </mc:Choice>
  </mc:AlternateContent>
  <xr:revisionPtr revIDLastSave="13" documentId="8_{4E9AD842-DC48-4108-B41B-6827C646E8D9}" xr6:coauthVersionLast="47" xr6:coauthVersionMax="47" xr10:uidLastSave="{F76A9ECE-3BA9-412A-B601-0962A2D73229}"/>
  <bookViews>
    <workbookView xWindow="-110" yWindow="-110" windowWidth="19420" windowHeight="10420" xr2:uid="{269CF8CB-FDE5-45FE-8271-E777188BD556}"/>
  </bookViews>
  <sheets>
    <sheet name="Annexe 1" sheetId="1" r:id="rId1"/>
  </sheets>
  <definedNames>
    <definedName name="_xlnm._FilterDatabase" localSheetId="0" hidden="1">'Annexe 1'!#REF!</definedName>
    <definedName name="currentYear">#REF!</definedName>
    <definedName name="currentYear3">#REF!</definedName>
    <definedName name="currentYearBi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82" i="1" l="1"/>
  <c r="AN382" i="1"/>
  <c r="AK382" i="1"/>
  <c r="AH382" i="1"/>
  <c r="AE382" i="1"/>
  <c r="AB382" i="1"/>
  <c r="Y382" i="1"/>
  <c r="V382" i="1"/>
  <c r="S382" i="1"/>
  <c r="P382" i="1"/>
  <c r="M382" i="1"/>
  <c r="AQ381" i="1"/>
  <c r="AN381" i="1"/>
  <c r="AK381" i="1"/>
  <c r="AH381" i="1"/>
  <c r="AE381" i="1"/>
  <c r="AB381" i="1"/>
  <c r="Y381" i="1"/>
  <c r="V381" i="1"/>
  <c r="S381" i="1"/>
  <c r="P381" i="1"/>
  <c r="M381" i="1"/>
  <c r="AQ380" i="1"/>
  <c r="AN380" i="1"/>
  <c r="AK380" i="1"/>
  <c r="AH380" i="1"/>
  <c r="AE380" i="1"/>
  <c r="AB380" i="1"/>
  <c r="Y380" i="1"/>
  <c r="V380" i="1"/>
  <c r="S380" i="1"/>
  <c r="P380" i="1"/>
  <c r="M380" i="1"/>
  <c r="J382" i="1"/>
  <c r="J381" i="1"/>
  <c r="J380" i="1"/>
  <c r="AQ393" i="1"/>
  <c r="AN393" i="1"/>
  <c r="AK393" i="1"/>
  <c r="AH393" i="1"/>
  <c r="AE393" i="1"/>
  <c r="AB393" i="1"/>
  <c r="Y393" i="1"/>
  <c r="V393" i="1"/>
  <c r="S393" i="1"/>
  <c r="P393" i="1"/>
  <c r="M393" i="1"/>
  <c r="J393" i="1"/>
  <c r="L12" i="1" l="1"/>
  <c r="O12" i="1"/>
  <c r="R12" i="1"/>
  <c r="U12" i="1"/>
  <c r="X12" i="1"/>
  <c r="AA12" i="1"/>
  <c r="AD12" i="1"/>
  <c r="AG12" i="1"/>
  <c r="AJ12" i="1"/>
  <c r="AM12" i="1"/>
  <c r="AP12" i="1"/>
  <c r="L13" i="1"/>
  <c r="O13" i="1"/>
  <c r="R13" i="1"/>
  <c r="U13" i="1"/>
  <c r="X13" i="1"/>
  <c r="AA13" i="1"/>
  <c r="AD13" i="1"/>
  <c r="AG13" i="1"/>
  <c r="AJ13" i="1"/>
  <c r="AM13" i="1"/>
  <c r="AP13" i="1"/>
  <c r="K15" i="1"/>
  <c r="M15" i="1"/>
  <c r="L15" i="1" s="1"/>
  <c r="N15" i="1"/>
  <c r="P15" i="1"/>
  <c r="O15" i="1" s="1"/>
  <c r="Q15" i="1"/>
  <c r="S15" i="1"/>
  <c r="R15" i="1" s="1"/>
  <c r="T15" i="1"/>
  <c r="V15" i="1"/>
  <c r="U15" i="1" s="1"/>
  <c r="W15" i="1"/>
  <c r="X15" i="1"/>
  <c r="Y15" i="1"/>
  <c r="Z15" i="1"/>
  <c r="AB15" i="1"/>
  <c r="AA15" i="1" s="1"/>
  <c r="AC15" i="1"/>
  <c r="AE15" i="1"/>
  <c r="AD15" i="1" s="1"/>
  <c r="AF15" i="1"/>
  <c r="AH15" i="1"/>
  <c r="AG15" i="1" s="1"/>
  <c r="AI15" i="1"/>
  <c r="AJ15" i="1"/>
  <c r="AK15" i="1"/>
  <c r="AL15" i="1"/>
  <c r="AN15" i="1"/>
  <c r="AM15" i="1" s="1"/>
  <c r="AO15" i="1"/>
  <c r="AP15" i="1"/>
  <c r="AQ15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AG16" i="1"/>
  <c r="AH16" i="1"/>
  <c r="AJ16" i="1"/>
  <c r="AK16" i="1"/>
  <c r="AM16" i="1"/>
  <c r="AN16" i="1"/>
  <c r="AP16" i="1"/>
  <c r="AQ16" i="1"/>
  <c r="L22" i="1"/>
  <c r="O22" i="1"/>
  <c r="R22" i="1"/>
  <c r="U22" i="1"/>
  <c r="X22" i="1"/>
  <c r="AA22" i="1"/>
  <c r="AD22" i="1"/>
  <c r="AG22" i="1"/>
  <c r="AJ22" i="1"/>
  <c r="AM22" i="1"/>
  <c r="AP22" i="1"/>
  <c r="L23" i="1"/>
  <c r="O23" i="1"/>
  <c r="R23" i="1"/>
  <c r="U23" i="1"/>
  <c r="X23" i="1"/>
  <c r="AA23" i="1"/>
  <c r="AD23" i="1"/>
  <c r="AG23" i="1"/>
  <c r="AJ23" i="1"/>
  <c r="AM23" i="1"/>
  <c r="AP23" i="1"/>
  <c r="L24" i="1"/>
  <c r="O24" i="1"/>
  <c r="R24" i="1"/>
  <c r="U24" i="1"/>
  <c r="X24" i="1"/>
  <c r="AA24" i="1"/>
  <c r="AD24" i="1"/>
  <c r="AG24" i="1"/>
  <c r="AJ24" i="1"/>
  <c r="AM24" i="1"/>
  <c r="AP24" i="1"/>
  <c r="K26" i="1"/>
  <c r="L26" i="1"/>
  <c r="M26" i="1"/>
  <c r="N26" i="1"/>
  <c r="P26" i="1"/>
  <c r="O26" i="1" s="1"/>
  <c r="Q26" i="1"/>
  <c r="R26" i="1"/>
  <c r="S26" i="1"/>
  <c r="T26" i="1"/>
  <c r="V26" i="1"/>
  <c r="U26" i="1" s="1"/>
  <c r="W26" i="1"/>
  <c r="X26" i="1"/>
  <c r="Y26" i="1"/>
  <c r="Z26" i="1"/>
  <c r="AB26" i="1"/>
  <c r="AA26" i="1" s="1"/>
  <c r="AC26" i="1"/>
  <c r="AD26" i="1"/>
  <c r="AE26" i="1"/>
  <c r="AF26" i="1"/>
  <c r="AH26" i="1"/>
  <c r="AG26" i="1" s="1"/>
  <c r="AI26" i="1"/>
  <c r="AJ26" i="1"/>
  <c r="AK26" i="1"/>
  <c r="AL26" i="1"/>
  <c r="AN26" i="1"/>
  <c r="AM26" i="1" s="1"/>
  <c r="AO26" i="1"/>
  <c r="AP26" i="1"/>
  <c r="AQ26" i="1"/>
  <c r="L27" i="1"/>
  <c r="M27" i="1"/>
  <c r="O27" i="1"/>
  <c r="P27" i="1"/>
  <c r="R27" i="1"/>
  <c r="S27" i="1"/>
  <c r="U27" i="1"/>
  <c r="V27" i="1"/>
  <c r="X27" i="1"/>
  <c r="Y27" i="1"/>
  <c r="AA27" i="1"/>
  <c r="AB27" i="1"/>
  <c r="AD27" i="1"/>
  <c r="AE27" i="1"/>
  <c r="AG27" i="1"/>
  <c r="AH27" i="1"/>
  <c r="AJ27" i="1"/>
  <c r="AK27" i="1"/>
  <c r="AM27" i="1"/>
  <c r="AN27" i="1"/>
  <c r="AP27" i="1"/>
  <c r="AQ27" i="1"/>
  <c r="L33" i="1"/>
  <c r="O33" i="1"/>
  <c r="R33" i="1"/>
  <c r="U33" i="1"/>
  <c r="X33" i="1"/>
  <c r="AA33" i="1"/>
  <c r="AD33" i="1"/>
  <c r="AG33" i="1"/>
  <c r="AJ33" i="1"/>
  <c r="AM33" i="1"/>
  <c r="AP33" i="1"/>
  <c r="L34" i="1"/>
  <c r="O34" i="1"/>
  <c r="R34" i="1"/>
  <c r="U34" i="1"/>
  <c r="X34" i="1"/>
  <c r="AA34" i="1"/>
  <c r="AD34" i="1"/>
  <c r="AG34" i="1"/>
  <c r="AJ34" i="1"/>
  <c r="AM34" i="1"/>
  <c r="AP34" i="1"/>
  <c r="M36" i="1"/>
  <c r="P36" i="1"/>
  <c r="S36" i="1"/>
  <c r="V36" i="1"/>
  <c r="Y36" i="1"/>
  <c r="AB36" i="1"/>
  <c r="AE36" i="1"/>
  <c r="AH36" i="1"/>
  <c r="AK36" i="1"/>
  <c r="AN36" i="1"/>
  <c r="AQ36" i="1"/>
  <c r="L41" i="1"/>
  <c r="O41" i="1"/>
  <c r="R41" i="1"/>
  <c r="U41" i="1"/>
  <c r="X41" i="1"/>
  <c r="AA41" i="1"/>
  <c r="AD41" i="1"/>
  <c r="AG41" i="1"/>
  <c r="AJ41" i="1"/>
  <c r="AM41" i="1"/>
  <c r="AP41" i="1"/>
  <c r="L42" i="1"/>
  <c r="O42" i="1"/>
  <c r="R42" i="1"/>
  <c r="U42" i="1"/>
  <c r="X42" i="1"/>
  <c r="AA42" i="1"/>
  <c r="AD42" i="1"/>
  <c r="AG42" i="1"/>
  <c r="AJ42" i="1"/>
  <c r="AM42" i="1"/>
  <c r="AP42" i="1"/>
  <c r="L43" i="1"/>
  <c r="O43" i="1"/>
  <c r="R43" i="1"/>
  <c r="U43" i="1"/>
  <c r="X43" i="1"/>
  <c r="AA43" i="1"/>
  <c r="AD43" i="1"/>
  <c r="AG43" i="1"/>
  <c r="AJ43" i="1"/>
  <c r="AM43" i="1"/>
  <c r="AP43" i="1"/>
  <c r="L44" i="1"/>
  <c r="O44" i="1"/>
  <c r="R44" i="1"/>
  <c r="U44" i="1"/>
  <c r="X44" i="1"/>
  <c r="AA44" i="1"/>
  <c r="AD44" i="1"/>
  <c r="AG44" i="1"/>
  <c r="AJ44" i="1"/>
  <c r="AM44" i="1"/>
  <c r="AP44" i="1"/>
  <c r="L45" i="1"/>
  <c r="O45" i="1"/>
  <c r="R45" i="1"/>
  <c r="U45" i="1"/>
  <c r="X45" i="1"/>
  <c r="AA45" i="1"/>
  <c r="AD45" i="1"/>
  <c r="AG45" i="1"/>
  <c r="AJ45" i="1"/>
  <c r="AM45" i="1"/>
  <c r="AP45" i="1"/>
  <c r="L48" i="1"/>
  <c r="O48" i="1"/>
  <c r="R48" i="1"/>
  <c r="U48" i="1"/>
  <c r="X48" i="1"/>
  <c r="AA48" i="1"/>
  <c r="AD48" i="1"/>
  <c r="AG48" i="1"/>
  <c r="AJ48" i="1"/>
  <c r="AM48" i="1"/>
  <c r="AP48" i="1"/>
  <c r="L51" i="1"/>
  <c r="O51" i="1"/>
  <c r="R51" i="1"/>
  <c r="U51" i="1"/>
  <c r="X51" i="1"/>
  <c r="AA51" i="1"/>
  <c r="AD51" i="1"/>
  <c r="AG51" i="1"/>
  <c r="AJ51" i="1"/>
  <c r="AM51" i="1"/>
  <c r="AP51" i="1"/>
  <c r="L52" i="1"/>
  <c r="O52" i="1"/>
  <c r="R52" i="1"/>
  <c r="U52" i="1"/>
  <c r="X52" i="1"/>
  <c r="AA52" i="1"/>
  <c r="AD52" i="1"/>
  <c r="AG52" i="1"/>
  <c r="AJ52" i="1"/>
  <c r="AM52" i="1"/>
  <c r="AP52" i="1"/>
  <c r="L53" i="1"/>
  <c r="O53" i="1"/>
  <c r="R53" i="1"/>
  <c r="U53" i="1"/>
  <c r="X53" i="1"/>
  <c r="AA53" i="1"/>
  <c r="AD53" i="1"/>
  <c r="AG53" i="1"/>
  <c r="AJ53" i="1"/>
  <c r="AM53" i="1"/>
  <c r="AP53" i="1"/>
  <c r="J61" i="1"/>
  <c r="M61" i="1"/>
  <c r="P61" i="1"/>
  <c r="S61" i="1"/>
  <c r="V61" i="1"/>
  <c r="Y61" i="1"/>
  <c r="AB61" i="1"/>
  <c r="AE61" i="1"/>
  <c r="AH61" i="1"/>
  <c r="AK61" i="1"/>
  <c r="AN61" i="1"/>
  <c r="AQ61" i="1"/>
  <c r="L64" i="1"/>
  <c r="O64" i="1"/>
  <c r="R64" i="1"/>
  <c r="U64" i="1"/>
  <c r="X64" i="1"/>
  <c r="AA64" i="1"/>
  <c r="AD64" i="1"/>
  <c r="AG64" i="1"/>
  <c r="AJ64" i="1"/>
  <c r="AM64" i="1"/>
  <c r="AP64" i="1"/>
  <c r="L65" i="1"/>
  <c r="O65" i="1"/>
  <c r="R65" i="1"/>
  <c r="U65" i="1"/>
  <c r="X65" i="1"/>
  <c r="AA65" i="1"/>
  <c r="AD65" i="1"/>
  <c r="AG65" i="1"/>
  <c r="AJ65" i="1"/>
  <c r="AM65" i="1"/>
  <c r="AP65" i="1"/>
  <c r="L67" i="1"/>
  <c r="O67" i="1"/>
  <c r="R67" i="1"/>
  <c r="U67" i="1"/>
  <c r="X67" i="1"/>
  <c r="AA67" i="1"/>
  <c r="AD67" i="1"/>
  <c r="AG67" i="1"/>
  <c r="AJ67" i="1"/>
  <c r="AM67" i="1"/>
  <c r="AP67" i="1"/>
  <c r="L68" i="1"/>
  <c r="O68" i="1"/>
  <c r="R68" i="1"/>
  <c r="U68" i="1"/>
  <c r="X68" i="1"/>
  <c r="AA68" i="1"/>
  <c r="AD68" i="1"/>
  <c r="AG68" i="1"/>
  <c r="AJ68" i="1"/>
  <c r="AM68" i="1"/>
  <c r="AP68" i="1"/>
  <c r="L69" i="1"/>
  <c r="O69" i="1"/>
  <c r="R69" i="1"/>
  <c r="U69" i="1"/>
  <c r="X69" i="1"/>
  <c r="AA69" i="1"/>
  <c r="AD69" i="1"/>
  <c r="AG69" i="1"/>
  <c r="AJ69" i="1"/>
  <c r="AM69" i="1"/>
  <c r="AP69" i="1"/>
  <c r="L70" i="1"/>
  <c r="O70" i="1"/>
  <c r="R70" i="1"/>
  <c r="U70" i="1"/>
  <c r="X70" i="1"/>
  <c r="AA70" i="1"/>
  <c r="AD70" i="1"/>
  <c r="AG70" i="1"/>
  <c r="AJ70" i="1"/>
  <c r="AM70" i="1"/>
  <c r="AP70" i="1"/>
  <c r="M72" i="1"/>
  <c r="P72" i="1"/>
  <c r="S72" i="1"/>
  <c r="S77" i="1" s="1"/>
  <c r="V72" i="1"/>
  <c r="Y72" i="1"/>
  <c r="AB72" i="1"/>
  <c r="AE72" i="1"/>
  <c r="AE77" i="1" s="1"/>
  <c r="AH72" i="1"/>
  <c r="AK72" i="1"/>
  <c r="AN72" i="1"/>
  <c r="AQ72" i="1"/>
  <c r="AQ77" i="1" s="1"/>
  <c r="M77" i="1"/>
  <c r="P77" i="1"/>
  <c r="V77" i="1"/>
  <c r="Y77" i="1"/>
  <c r="AB77" i="1"/>
  <c r="AH77" i="1"/>
  <c r="AK77" i="1"/>
  <c r="AN77" i="1"/>
  <c r="M85" i="1"/>
  <c r="P85" i="1"/>
  <c r="S85" i="1"/>
  <c r="V85" i="1"/>
  <c r="Y85" i="1"/>
  <c r="AB85" i="1"/>
  <c r="AE85" i="1"/>
  <c r="AH85" i="1"/>
  <c r="AK85" i="1"/>
  <c r="AN85" i="1"/>
  <c r="AQ85" i="1"/>
  <c r="L88" i="1"/>
  <c r="O88" i="1"/>
  <c r="R88" i="1"/>
  <c r="U88" i="1"/>
  <c r="X88" i="1"/>
  <c r="AA88" i="1"/>
  <c r="AD88" i="1"/>
  <c r="AG88" i="1"/>
  <c r="AJ88" i="1"/>
  <c r="AM88" i="1"/>
  <c r="AP88" i="1"/>
  <c r="M93" i="1"/>
  <c r="P93" i="1"/>
  <c r="S93" i="1"/>
  <c r="V93" i="1"/>
  <c r="Y93" i="1"/>
  <c r="AB93" i="1"/>
  <c r="AE93" i="1"/>
  <c r="AH93" i="1"/>
  <c r="AK93" i="1"/>
  <c r="AN93" i="1"/>
  <c r="AQ93" i="1"/>
  <c r="J103" i="1"/>
  <c r="M103" i="1"/>
  <c r="P103" i="1"/>
  <c r="S103" i="1"/>
  <c r="V103" i="1"/>
  <c r="Y103" i="1"/>
  <c r="AB103" i="1"/>
  <c r="AE103" i="1"/>
  <c r="AH103" i="1"/>
  <c r="AK103" i="1"/>
  <c r="AN103" i="1"/>
  <c r="AQ103" i="1"/>
  <c r="M110" i="1"/>
  <c r="P110" i="1"/>
  <c r="S110" i="1"/>
  <c r="V110" i="1"/>
  <c r="Y110" i="1"/>
  <c r="AB110" i="1"/>
  <c r="AE110" i="1"/>
  <c r="AH110" i="1"/>
  <c r="AK110" i="1"/>
  <c r="AN110" i="1"/>
  <c r="AQ110" i="1"/>
  <c r="J119" i="1"/>
  <c r="M119" i="1"/>
  <c r="P119" i="1"/>
  <c r="S119" i="1"/>
  <c r="V119" i="1"/>
  <c r="Y119" i="1"/>
  <c r="AB119" i="1"/>
  <c r="AE119" i="1"/>
  <c r="AH119" i="1"/>
  <c r="AK119" i="1"/>
  <c r="AN119" i="1"/>
  <c r="AQ119" i="1"/>
  <c r="L126" i="1"/>
  <c r="O126" i="1"/>
  <c r="R126" i="1"/>
  <c r="U126" i="1"/>
  <c r="X126" i="1"/>
  <c r="AA126" i="1"/>
  <c r="AD126" i="1"/>
  <c r="AG126" i="1"/>
  <c r="AJ126" i="1"/>
  <c r="AM126" i="1"/>
  <c r="AP126" i="1"/>
  <c r="L127" i="1"/>
  <c r="R127" i="1"/>
  <c r="U127" i="1"/>
  <c r="X127" i="1"/>
  <c r="AA127" i="1"/>
  <c r="AD127" i="1"/>
  <c r="AG127" i="1"/>
  <c r="AJ127" i="1"/>
  <c r="AM127" i="1"/>
  <c r="AP127" i="1"/>
  <c r="L128" i="1"/>
  <c r="O128" i="1"/>
  <c r="R128" i="1"/>
  <c r="U128" i="1"/>
  <c r="X128" i="1"/>
  <c r="AA128" i="1"/>
  <c r="AD128" i="1"/>
  <c r="AG128" i="1"/>
  <c r="AJ128" i="1"/>
  <c r="AM128" i="1"/>
  <c r="AP128" i="1"/>
  <c r="L131" i="1"/>
  <c r="O131" i="1"/>
  <c r="R131" i="1"/>
  <c r="U131" i="1"/>
  <c r="X131" i="1"/>
  <c r="AA131" i="1"/>
  <c r="AD131" i="1"/>
  <c r="AG131" i="1"/>
  <c r="AJ131" i="1"/>
  <c r="AM131" i="1"/>
  <c r="AP131" i="1"/>
  <c r="J133" i="1"/>
  <c r="M133" i="1"/>
  <c r="P133" i="1"/>
  <c r="S133" i="1"/>
  <c r="V133" i="1"/>
  <c r="Y133" i="1"/>
  <c r="AB133" i="1"/>
  <c r="AE133" i="1"/>
  <c r="AH133" i="1"/>
  <c r="AK133" i="1"/>
  <c r="AN133" i="1"/>
  <c r="AQ133" i="1"/>
  <c r="J135" i="1"/>
  <c r="M135" i="1"/>
  <c r="P135" i="1"/>
  <c r="S135" i="1"/>
  <c r="V135" i="1"/>
  <c r="Y135" i="1"/>
  <c r="AB135" i="1"/>
  <c r="AE135" i="1"/>
  <c r="AH135" i="1"/>
  <c r="AK135" i="1"/>
  <c r="AN135" i="1"/>
  <c r="AQ135" i="1"/>
  <c r="L141" i="1"/>
  <c r="O141" i="1"/>
  <c r="R141" i="1"/>
  <c r="U141" i="1"/>
  <c r="X141" i="1"/>
  <c r="AA141" i="1"/>
  <c r="AD141" i="1"/>
  <c r="AG141" i="1"/>
  <c r="AJ141" i="1"/>
  <c r="AM141" i="1"/>
  <c r="AP141" i="1"/>
  <c r="L142" i="1"/>
  <c r="O142" i="1"/>
  <c r="R142" i="1"/>
  <c r="U142" i="1"/>
  <c r="X142" i="1"/>
  <c r="AA142" i="1"/>
  <c r="AD142" i="1"/>
  <c r="AG142" i="1"/>
  <c r="AJ142" i="1"/>
  <c r="AM142" i="1"/>
  <c r="AP142" i="1"/>
  <c r="U143" i="1"/>
  <c r="X143" i="1"/>
  <c r="AA143" i="1"/>
  <c r="AD143" i="1"/>
  <c r="AG143" i="1"/>
  <c r="AJ143" i="1"/>
  <c r="AM143" i="1"/>
  <c r="AP143" i="1"/>
  <c r="J145" i="1"/>
  <c r="M145" i="1"/>
  <c r="P145" i="1"/>
  <c r="S145" i="1"/>
  <c r="V145" i="1"/>
  <c r="Y145" i="1"/>
  <c r="AB145" i="1"/>
  <c r="AE145" i="1"/>
  <c r="AH145" i="1"/>
  <c r="AK145" i="1"/>
  <c r="AN145" i="1"/>
  <c r="AQ145" i="1"/>
  <c r="L148" i="1"/>
  <c r="O148" i="1"/>
  <c r="R148" i="1"/>
  <c r="U148" i="1"/>
  <c r="X148" i="1"/>
  <c r="AA148" i="1"/>
  <c r="AD148" i="1"/>
  <c r="AG148" i="1"/>
  <c r="AJ148" i="1"/>
  <c r="AM148" i="1"/>
  <c r="AP148" i="1"/>
  <c r="J150" i="1"/>
  <c r="M150" i="1"/>
  <c r="P150" i="1"/>
  <c r="S150" i="1"/>
  <c r="V150" i="1"/>
  <c r="Y150" i="1"/>
  <c r="AB150" i="1"/>
  <c r="AE150" i="1"/>
  <c r="AH150" i="1"/>
  <c r="AK150" i="1"/>
  <c r="AN150" i="1"/>
  <c r="AQ150" i="1"/>
  <c r="L155" i="1"/>
  <c r="O155" i="1"/>
  <c r="R155" i="1"/>
  <c r="U155" i="1"/>
  <c r="X155" i="1"/>
  <c r="AA155" i="1"/>
  <c r="AD155" i="1"/>
  <c r="AG155" i="1"/>
  <c r="AJ155" i="1"/>
  <c r="AM155" i="1"/>
  <c r="AP155" i="1"/>
  <c r="L156" i="1"/>
  <c r="O156" i="1"/>
  <c r="R156" i="1"/>
  <c r="U156" i="1"/>
  <c r="X156" i="1"/>
  <c r="AA156" i="1"/>
  <c r="AD156" i="1"/>
  <c r="AG156" i="1"/>
  <c r="AJ156" i="1"/>
  <c r="AM156" i="1"/>
  <c r="AP156" i="1"/>
  <c r="L157" i="1"/>
  <c r="O157" i="1"/>
  <c r="R157" i="1"/>
  <c r="U157" i="1"/>
  <c r="X157" i="1"/>
  <c r="AA157" i="1"/>
  <c r="AD157" i="1"/>
  <c r="AG157" i="1"/>
  <c r="AJ157" i="1"/>
  <c r="AM157" i="1"/>
  <c r="AP157" i="1"/>
  <c r="J159" i="1"/>
  <c r="M159" i="1"/>
  <c r="P159" i="1"/>
  <c r="S159" i="1"/>
  <c r="V159" i="1"/>
  <c r="Y159" i="1"/>
  <c r="AB159" i="1"/>
  <c r="AE159" i="1"/>
  <c r="AH159" i="1"/>
  <c r="AK159" i="1"/>
  <c r="AN159" i="1"/>
  <c r="AQ159" i="1"/>
  <c r="L162" i="1"/>
  <c r="O162" i="1"/>
  <c r="R162" i="1"/>
  <c r="U162" i="1"/>
  <c r="X162" i="1"/>
  <c r="AA162" i="1"/>
  <c r="AD162" i="1"/>
  <c r="AG162" i="1"/>
  <c r="AJ162" i="1"/>
  <c r="AM162" i="1"/>
  <c r="AP162" i="1"/>
  <c r="L163" i="1"/>
  <c r="O163" i="1"/>
  <c r="R163" i="1"/>
  <c r="U163" i="1"/>
  <c r="X163" i="1"/>
  <c r="AA163" i="1"/>
  <c r="AD163" i="1"/>
  <c r="AG163" i="1"/>
  <c r="AJ163" i="1"/>
  <c r="AM163" i="1"/>
  <c r="AP163" i="1"/>
  <c r="L164" i="1"/>
  <c r="O164" i="1"/>
  <c r="R164" i="1"/>
  <c r="U164" i="1"/>
  <c r="X164" i="1"/>
  <c r="AA164" i="1"/>
  <c r="AD164" i="1"/>
  <c r="AG164" i="1"/>
  <c r="AJ164" i="1"/>
  <c r="AM164" i="1"/>
  <c r="AP164" i="1"/>
  <c r="J166" i="1"/>
  <c r="M166" i="1"/>
  <c r="P166" i="1"/>
  <c r="S166" i="1"/>
  <c r="V166" i="1"/>
  <c r="Y166" i="1"/>
  <c r="AB166" i="1"/>
  <c r="AE166" i="1"/>
  <c r="AH166" i="1"/>
  <c r="AK166" i="1"/>
  <c r="AN166" i="1"/>
  <c r="AQ166" i="1"/>
  <c r="J168" i="1"/>
  <c r="M168" i="1"/>
  <c r="P168" i="1"/>
  <c r="S168" i="1"/>
  <c r="V168" i="1"/>
  <c r="Y168" i="1"/>
  <c r="AB168" i="1"/>
  <c r="AE168" i="1"/>
  <c r="AH168" i="1"/>
  <c r="AK168" i="1"/>
  <c r="AN168" i="1"/>
  <c r="AQ168" i="1"/>
  <c r="M175" i="1"/>
  <c r="P175" i="1"/>
  <c r="S175" i="1"/>
  <c r="V175" i="1"/>
  <c r="Y175" i="1"/>
  <c r="AB175" i="1"/>
  <c r="AE175" i="1"/>
  <c r="AH175" i="1"/>
  <c r="AK175" i="1"/>
  <c r="AQ175" i="1"/>
  <c r="L180" i="1"/>
  <c r="O180" i="1"/>
  <c r="R180" i="1"/>
  <c r="U180" i="1"/>
  <c r="X180" i="1"/>
  <c r="AA180" i="1"/>
  <c r="AD180" i="1"/>
  <c r="AG180" i="1"/>
  <c r="AJ180" i="1"/>
  <c r="AM180" i="1"/>
  <c r="AP180" i="1"/>
  <c r="L181" i="1"/>
  <c r="O181" i="1"/>
  <c r="R181" i="1"/>
  <c r="U181" i="1"/>
  <c r="X181" i="1"/>
  <c r="AA181" i="1"/>
  <c r="AD181" i="1"/>
  <c r="AG181" i="1"/>
  <c r="AJ181" i="1"/>
  <c r="AM181" i="1"/>
  <c r="AP181" i="1"/>
  <c r="J183" i="1"/>
  <c r="M183" i="1"/>
  <c r="P183" i="1"/>
  <c r="S183" i="1"/>
  <c r="V183" i="1"/>
  <c r="Y183" i="1"/>
  <c r="AB183" i="1"/>
  <c r="AE183" i="1"/>
  <c r="AH183" i="1"/>
  <c r="AK183" i="1"/>
  <c r="AN183" i="1"/>
  <c r="AQ183" i="1"/>
  <c r="L186" i="1"/>
  <c r="O186" i="1"/>
  <c r="R186" i="1"/>
  <c r="U186" i="1"/>
  <c r="X186" i="1"/>
  <c r="AA186" i="1"/>
  <c r="AD186" i="1"/>
  <c r="AG186" i="1"/>
  <c r="AJ186" i="1"/>
  <c r="AM186" i="1"/>
  <c r="AP186" i="1"/>
  <c r="L187" i="1"/>
  <c r="O187" i="1"/>
  <c r="R187" i="1"/>
  <c r="U187" i="1"/>
  <c r="X187" i="1"/>
  <c r="AA187" i="1"/>
  <c r="AD187" i="1"/>
  <c r="AG187" i="1"/>
  <c r="AJ187" i="1"/>
  <c r="AM187" i="1"/>
  <c r="AP187" i="1"/>
  <c r="J189" i="1"/>
  <c r="M189" i="1"/>
  <c r="P189" i="1"/>
  <c r="S189" i="1"/>
  <c r="V189" i="1"/>
  <c r="Y189" i="1"/>
  <c r="AB189" i="1"/>
  <c r="AE189" i="1"/>
  <c r="AH189" i="1"/>
  <c r="AK189" i="1"/>
  <c r="AN189" i="1"/>
  <c r="AQ189" i="1"/>
  <c r="L192" i="1"/>
  <c r="O192" i="1"/>
  <c r="R192" i="1"/>
  <c r="U192" i="1"/>
  <c r="X192" i="1"/>
  <c r="AA192" i="1"/>
  <c r="AD192" i="1"/>
  <c r="AG192" i="1"/>
  <c r="AJ192" i="1"/>
  <c r="AM192" i="1"/>
  <c r="AP192" i="1"/>
  <c r="L195" i="1"/>
  <c r="O195" i="1"/>
  <c r="R195" i="1"/>
  <c r="U195" i="1"/>
  <c r="X195" i="1"/>
  <c r="AA195" i="1"/>
  <c r="AD195" i="1"/>
  <c r="AG195" i="1"/>
  <c r="AJ195" i="1"/>
  <c r="AM195" i="1"/>
  <c r="AP195" i="1"/>
  <c r="L196" i="1"/>
  <c r="O196" i="1"/>
  <c r="R196" i="1"/>
  <c r="U196" i="1"/>
  <c r="X196" i="1"/>
  <c r="AA196" i="1"/>
  <c r="AD196" i="1"/>
  <c r="AG196" i="1"/>
  <c r="AJ196" i="1"/>
  <c r="AM196" i="1"/>
  <c r="AP196" i="1"/>
  <c r="L198" i="1"/>
  <c r="O198" i="1"/>
  <c r="R198" i="1"/>
  <c r="U198" i="1"/>
  <c r="X198" i="1"/>
  <c r="AA198" i="1"/>
  <c r="AD198" i="1"/>
  <c r="AG198" i="1"/>
  <c r="AJ198" i="1"/>
  <c r="AM198" i="1"/>
  <c r="AP198" i="1"/>
  <c r="J200" i="1"/>
  <c r="M200" i="1"/>
  <c r="P200" i="1"/>
  <c r="S200" i="1"/>
  <c r="V200" i="1"/>
  <c r="Y200" i="1"/>
  <c r="AB200" i="1"/>
  <c r="AE200" i="1"/>
  <c r="AH200" i="1"/>
  <c r="AK200" i="1"/>
  <c r="AN200" i="1"/>
  <c r="AQ200" i="1"/>
  <c r="J202" i="1"/>
  <c r="M202" i="1"/>
  <c r="P202" i="1"/>
  <c r="S202" i="1"/>
  <c r="V202" i="1"/>
  <c r="Y202" i="1"/>
  <c r="AB202" i="1"/>
  <c r="AE202" i="1"/>
  <c r="AH202" i="1"/>
  <c r="AK202" i="1"/>
  <c r="AN202" i="1"/>
  <c r="AQ202" i="1"/>
  <c r="L207" i="1"/>
  <c r="O207" i="1"/>
  <c r="R207" i="1"/>
  <c r="U207" i="1"/>
  <c r="X207" i="1"/>
  <c r="AA207" i="1"/>
  <c r="AD207" i="1"/>
  <c r="AG207" i="1"/>
  <c r="AJ207" i="1"/>
  <c r="AM207" i="1"/>
  <c r="AP207" i="1"/>
  <c r="L210" i="1"/>
  <c r="O210" i="1"/>
  <c r="R210" i="1"/>
  <c r="U210" i="1"/>
  <c r="X210" i="1"/>
  <c r="AA210" i="1"/>
  <c r="AD210" i="1"/>
  <c r="AG210" i="1"/>
  <c r="AJ210" i="1"/>
  <c r="AM210" i="1"/>
  <c r="AP210" i="1"/>
  <c r="L211" i="1"/>
  <c r="O211" i="1"/>
  <c r="R211" i="1"/>
  <c r="U211" i="1"/>
  <c r="X211" i="1"/>
  <c r="AA211" i="1"/>
  <c r="AD211" i="1"/>
  <c r="AG211" i="1"/>
  <c r="AJ211" i="1"/>
  <c r="AM211" i="1"/>
  <c r="AP211" i="1"/>
  <c r="J213" i="1"/>
  <c r="M213" i="1"/>
  <c r="P213" i="1"/>
  <c r="S213" i="1"/>
  <c r="V213" i="1"/>
  <c r="Y213" i="1"/>
  <c r="AB213" i="1"/>
  <c r="AE213" i="1"/>
  <c r="AH213" i="1"/>
  <c r="AK213" i="1"/>
  <c r="AN213" i="1"/>
  <c r="AQ213" i="1"/>
  <c r="J215" i="1"/>
  <c r="M215" i="1"/>
  <c r="P215" i="1"/>
  <c r="S215" i="1"/>
  <c r="V215" i="1"/>
  <c r="Y215" i="1"/>
  <c r="AB215" i="1"/>
  <c r="AE215" i="1"/>
  <c r="AH215" i="1"/>
  <c r="AK215" i="1"/>
  <c r="AN215" i="1"/>
  <c r="AQ215" i="1"/>
  <c r="J229" i="1"/>
  <c r="M229" i="1"/>
  <c r="P229" i="1"/>
  <c r="S229" i="1"/>
  <c r="V229" i="1"/>
  <c r="Y229" i="1"/>
  <c r="AB229" i="1"/>
  <c r="AE229" i="1"/>
  <c r="AH229" i="1"/>
  <c r="AK229" i="1"/>
  <c r="AN229" i="1"/>
  <c r="AQ229" i="1"/>
  <c r="M235" i="1"/>
  <c r="P235" i="1"/>
  <c r="S235" i="1"/>
  <c r="V235" i="1"/>
  <c r="Y235" i="1"/>
  <c r="AB235" i="1"/>
  <c r="AE235" i="1"/>
  <c r="AH235" i="1"/>
  <c r="AK235" i="1"/>
  <c r="AN235" i="1"/>
  <c r="AQ235" i="1"/>
  <c r="L240" i="1"/>
  <c r="O240" i="1"/>
  <c r="R240" i="1"/>
  <c r="U240" i="1"/>
  <c r="X240" i="1"/>
  <c r="AA240" i="1"/>
  <c r="AD240" i="1"/>
  <c r="AG240" i="1"/>
  <c r="AJ240" i="1"/>
  <c r="AM240" i="1"/>
  <c r="AP240" i="1"/>
  <c r="J243" i="1"/>
  <c r="M243" i="1"/>
  <c r="P243" i="1"/>
  <c r="S243" i="1"/>
  <c r="V243" i="1"/>
  <c r="Y243" i="1"/>
  <c r="AB243" i="1"/>
  <c r="AE243" i="1"/>
  <c r="AH243" i="1"/>
  <c r="AK243" i="1"/>
  <c r="AN243" i="1"/>
  <c r="AQ243" i="1"/>
  <c r="L246" i="1"/>
  <c r="O246" i="1"/>
  <c r="R246" i="1"/>
  <c r="U246" i="1"/>
  <c r="X246" i="1"/>
  <c r="AA246" i="1"/>
  <c r="AD246" i="1"/>
  <c r="AG246" i="1"/>
  <c r="AJ246" i="1"/>
  <c r="AM246" i="1"/>
  <c r="AP246" i="1"/>
  <c r="L247" i="1"/>
  <c r="O247" i="1"/>
  <c r="R247" i="1"/>
  <c r="U247" i="1"/>
  <c r="X247" i="1"/>
  <c r="AA247" i="1"/>
  <c r="AD247" i="1"/>
  <c r="AG247" i="1"/>
  <c r="AJ247" i="1"/>
  <c r="AM247" i="1"/>
  <c r="AP247" i="1"/>
  <c r="L248" i="1"/>
  <c r="O248" i="1"/>
  <c r="R248" i="1"/>
  <c r="U248" i="1"/>
  <c r="X248" i="1"/>
  <c r="AA248" i="1"/>
  <c r="AD248" i="1"/>
  <c r="AG248" i="1"/>
  <c r="AJ248" i="1"/>
  <c r="AM248" i="1"/>
  <c r="AP248" i="1"/>
  <c r="J250" i="1"/>
  <c r="M250" i="1"/>
  <c r="P250" i="1"/>
  <c r="S250" i="1"/>
  <c r="V250" i="1"/>
  <c r="Y250" i="1"/>
  <c r="AB250" i="1"/>
  <c r="AE250" i="1"/>
  <c r="AH250" i="1"/>
  <c r="AK250" i="1"/>
  <c r="AN250" i="1"/>
  <c r="AQ250" i="1"/>
  <c r="J270" i="1"/>
  <c r="M270" i="1"/>
  <c r="P270" i="1"/>
  <c r="S270" i="1"/>
  <c r="V270" i="1"/>
  <c r="Y270" i="1"/>
  <c r="AB270" i="1"/>
  <c r="AE270" i="1"/>
  <c r="AH270" i="1"/>
  <c r="AK270" i="1"/>
  <c r="AN270" i="1"/>
  <c r="AQ270" i="1"/>
  <c r="L275" i="1"/>
  <c r="O275" i="1"/>
  <c r="R275" i="1"/>
  <c r="U275" i="1"/>
  <c r="X275" i="1"/>
  <c r="AA275" i="1"/>
  <c r="AD275" i="1"/>
  <c r="AG275" i="1"/>
  <c r="AJ275" i="1"/>
  <c r="AM275" i="1"/>
  <c r="AP275" i="1"/>
  <c r="J279" i="1"/>
  <c r="M279" i="1"/>
  <c r="P279" i="1"/>
  <c r="S279" i="1"/>
  <c r="V279" i="1"/>
  <c r="Y279" i="1"/>
  <c r="AB279" i="1"/>
  <c r="AE279" i="1"/>
  <c r="AH279" i="1"/>
  <c r="AK279" i="1"/>
  <c r="AN279" i="1"/>
  <c r="AQ279" i="1"/>
  <c r="R285" i="1"/>
  <c r="U285" i="1"/>
  <c r="X285" i="1"/>
  <c r="AA285" i="1"/>
  <c r="AD285" i="1"/>
  <c r="AG285" i="1"/>
  <c r="AJ285" i="1"/>
  <c r="AM285" i="1"/>
  <c r="AP285" i="1"/>
  <c r="U286" i="1"/>
  <c r="X286" i="1"/>
  <c r="AA286" i="1"/>
  <c r="AD286" i="1"/>
  <c r="AG286" i="1"/>
  <c r="AJ286" i="1"/>
  <c r="AM286" i="1"/>
  <c r="AP286" i="1"/>
  <c r="L287" i="1"/>
  <c r="R287" i="1"/>
  <c r="X287" i="1"/>
  <c r="AM287" i="1"/>
  <c r="AP287" i="1"/>
  <c r="X288" i="1"/>
  <c r="AD288" i="1"/>
  <c r="AG288" i="1"/>
  <c r="AJ288" i="1"/>
  <c r="AM288" i="1"/>
  <c r="AP288" i="1"/>
  <c r="X289" i="1"/>
  <c r="AA289" i="1"/>
  <c r="AD289" i="1"/>
  <c r="AG289" i="1"/>
  <c r="AJ289" i="1"/>
  <c r="AM289" i="1"/>
  <c r="AP289" i="1"/>
  <c r="J292" i="1"/>
  <c r="M292" i="1"/>
  <c r="P292" i="1"/>
  <c r="S292" i="1"/>
  <c r="V292" i="1"/>
  <c r="Y292" i="1"/>
  <c r="AB292" i="1"/>
  <c r="AE292" i="1"/>
  <c r="AH292" i="1"/>
  <c r="AK292" i="1"/>
  <c r="AN292" i="1"/>
  <c r="AQ292" i="1"/>
  <c r="J299" i="1"/>
  <c r="M299" i="1"/>
  <c r="P299" i="1"/>
  <c r="S299" i="1"/>
  <c r="V299" i="1"/>
  <c r="Y299" i="1"/>
  <c r="AB299" i="1"/>
  <c r="AE299" i="1"/>
  <c r="AH299" i="1"/>
  <c r="AK299" i="1"/>
  <c r="AN299" i="1"/>
  <c r="AQ299" i="1"/>
  <c r="J306" i="1"/>
  <c r="M306" i="1"/>
  <c r="P306" i="1"/>
  <c r="S306" i="1"/>
  <c r="V306" i="1"/>
  <c r="Y306" i="1"/>
  <c r="AB306" i="1"/>
  <c r="AE306" i="1"/>
  <c r="AH306" i="1"/>
  <c r="AK306" i="1"/>
  <c r="AN306" i="1"/>
  <c r="AQ306" i="1"/>
  <c r="J308" i="1"/>
  <c r="M308" i="1"/>
  <c r="P308" i="1"/>
  <c r="S308" i="1"/>
  <c r="V308" i="1"/>
  <c r="Y308" i="1"/>
  <c r="AB308" i="1"/>
  <c r="AE308" i="1"/>
  <c r="AH308" i="1"/>
  <c r="AK308" i="1"/>
  <c r="AN308" i="1"/>
  <c r="AQ308" i="1"/>
  <c r="J318" i="1"/>
  <c r="M318" i="1"/>
  <c r="P318" i="1"/>
  <c r="S318" i="1"/>
  <c r="V318" i="1"/>
  <c r="Y318" i="1"/>
  <c r="AB318" i="1"/>
  <c r="AE318" i="1"/>
  <c r="AH318" i="1"/>
  <c r="AK318" i="1"/>
  <c r="AN318" i="1"/>
  <c r="AQ318" i="1"/>
  <c r="L323" i="1"/>
  <c r="O323" i="1"/>
  <c r="R323" i="1"/>
  <c r="U323" i="1"/>
  <c r="X323" i="1"/>
  <c r="AA323" i="1"/>
  <c r="AD323" i="1"/>
  <c r="AG323" i="1"/>
  <c r="AJ323" i="1"/>
  <c r="AM323" i="1"/>
  <c r="AP323" i="1"/>
  <c r="M330" i="1"/>
  <c r="P330" i="1"/>
  <c r="S330" i="1"/>
  <c r="V330" i="1"/>
  <c r="Y330" i="1"/>
  <c r="AB330" i="1"/>
  <c r="AE330" i="1"/>
  <c r="AH330" i="1"/>
  <c r="AK330" i="1"/>
  <c r="AN330" i="1"/>
  <c r="AQ330" i="1"/>
  <c r="J341" i="1"/>
  <c r="M341" i="1"/>
  <c r="P341" i="1"/>
  <c r="S341" i="1"/>
  <c r="V341" i="1"/>
  <c r="Y341" i="1"/>
  <c r="AB341" i="1"/>
  <c r="AE341" i="1"/>
  <c r="AH341" i="1"/>
  <c r="AK341" i="1"/>
  <c r="AN341" i="1"/>
  <c r="AQ341" i="1"/>
  <c r="J349" i="1"/>
  <c r="M349" i="1"/>
  <c r="P349" i="1"/>
  <c r="S349" i="1"/>
  <c r="V349" i="1"/>
  <c r="Y349" i="1"/>
  <c r="AB349" i="1"/>
  <c r="AE349" i="1"/>
  <c r="AH349" i="1"/>
  <c r="AK349" i="1"/>
  <c r="AN349" i="1"/>
  <c r="AQ349" i="1"/>
  <c r="M365" i="1"/>
  <c r="P365" i="1"/>
  <c r="S365" i="1"/>
  <c r="V365" i="1"/>
  <c r="Y365" i="1"/>
  <c r="AB365" i="1"/>
  <c r="AE365" i="1"/>
  <c r="AH365" i="1"/>
  <c r="AK365" i="1"/>
  <c r="AN365" i="1"/>
  <c r="AQ365" i="1"/>
  <c r="J377" i="1"/>
  <c r="M377" i="1"/>
  <c r="P377" i="1"/>
  <c r="S377" i="1"/>
  <c r="V377" i="1"/>
  <c r="Y377" i="1"/>
  <c r="AB377" i="1"/>
  <c r="AE377" i="1"/>
  <c r="AH377" i="1"/>
  <c r="AK377" i="1"/>
  <c r="AN377" i="1"/>
  <c r="AQ377" i="1"/>
  <c r="J379" i="1"/>
  <c r="M379" i="1"/>
  <c r="P379" i="1"/>
  <c r="S379" i="1"/>
  <c r="V379" i="1"/>
  <c r="Y379" i="1"/>
  <c r="AB379" i="1"/>
  <c r="AE379" i="1"/>
  <c r="AH379" i="1"/>
  <c r="AK379" i="1"/>
  <c r="AN379" i="1"/>
  <c r="AQ379" i="1"/>
  <c r="J385" i="1"/>
  <c r="M385" i="1"/>
  <c r="P385" i="1"/>
  <c r="S385" i="1"/>
  <c r="V385" i="1"/>
  <c r="Y385" i="1"/>
  <c r="AB385" i="1"/>
  <c r="AE385" i="1"/>
  <c r="AH385" i="1"/>
  <c r="AK385" i="1"/>
  <c r="AN385" i="1"/>
  <c r="AQ385" i="1"/>
  <c r="J386" i="1"/>
  <c r="M386" i="1"/>
  <c r="P386" i="1"/>
  <c r="S386" i="1"/>
  <c r="V386" i="1"/>
  <c r="Y386" i="1"/>
  <c r="AB386" i="1"/>
  <c r="AE386" i="1"/>
  <c r="AH386" i="1"/>
  <c r="AK386" i="1"/>
  <c r="AN386" i="1"/>
  <c r="AQ386" i="1"/>
  <c r="J387" i="1"/>
  <c r="M387" i="1"/>
  <c r="P387" i="1"/>
  <c r="S387" i="1"/>
  <c r="V387" i="1"/>
  <c r="Y387" i="1"/>
  <c r="AB387" i="1"/>
  <c r="AE387" i="1"/>
  <c r="AH387" i="1"/>
  <c r="AK387" i="1"/>
  <c r="AN387" i="1"/>
  <c r="AQ387" i="1"/>
  <c r="J388" i="1"/>
  <c r="M388" i="1"/>
  <c r="P388" i="1"/>
  <c r="S388" i="1"/>
  <c r="V388" i="1"/>
  <c r="Y388" i="1"/>
  <c r="AB388" i="1"/>
  <c r="AE388" i="1"/>
  <c r="AH388" i="1"/>
  <c r="AK388" i="1"/>
  <c r="AN388" i="1"/>
  <c r="AQ388" i="1"/>
  <c r="J389" i="1"/>
  <c r="M389" i="1"/>
  <c r="P389" i="1"/>
  <c r="S389" i="1"/>
  <c r="V389" i="1"/>
  <c r="Y389" i="1"/>
  <c r="AB389" i="1"/>
  <c r="AE389" i="1"/>
  <c r="AH389" i="1"/>
  <c r="AK389" i="1"/>
  <c r="AN389" i="1"/>
  <c r="AQ389" i="1"/>
  <c r="J390" i="1"/>
  <c r="M390" i="1"/>
  <c r="P390" i="1"/>
  <c r="S390" i="1"/>
  <c r="V390" i="1"/>
  <c r="Y390" i="1"/>
  <c r="AB390" i="1"/>
  <c r="AE390" i="1"/>
  <c r="AH390" i="1"/>
  <c r="AK390" i="1"/>
  <c r="AN390" i="1"/>
  <c r="AQ390" i="1"/>
  <c r="J391" i="1"/>
  <c r="M391" i="1"/>
  <c r="P391" i="1"/>
  <c r="S391" i="1"/>
  <c r="V391" i="1"/>
  <c r="Y391" i="1"/>
  <c r="AB391" i="1"/>
  <c r="AE391" i="1"/>
  <c r="AH391" i="1"/>
  <c r="AK391" i="1"/>
  <c r="AN391" i="1"/>
  <c r="AQ391" i="1"/>
  <c r="J394" i="1"/>
  <c r="M394" i="1"/>
  <c r="P394" i="1"/>
  <c r="S394" i="1"/>
  <c r="V394" i="1"/>
  <c r="Y394" i="1"/>
  <c r="AB394" i="1"/>
  <c r="AE394" i="1"/>
  <c r="AH394" i="1"/>
  <c r="AK394" i="1"/>
  <c r="AN394" i="1"/>
  <c r="AQ394" i="1"/>
  <c r="J395" i="1"/>
  <c r="M395" i="1"/>
  <c r="P395" i="1"/>
  <c r="S395" i="1"/>
  <c r="V395" i="1"/>
  <c r="Y395" i="1"/>
  <c r="AB395" i="1"/>
  <c r="AE395" i="1"/>
  <c r="AH395" i="1"/>
  <c r="AK395" i="1"/>
  <c r="AN395" i="1"/>
  <c r="AQ395" i="1"/>
  <c r="J396" i="1"/>
  <c r="M396" i="1"/>
  <c r="P396" i="1"/>
  <c r="S396" i="1"/>
  <c r="V396" i="1"/>
  <c r="Y396" i="1"/>
  <c r="AB396" i="1"/>
  <c r="AE396" i="1"/>
  <c r="AH396" i="1"/>
  <c r="AK396" i="1"/>
  <c r="AN396" i="1"/>
  <c r="AQ396" i="1"/>
  <c r="J397" i="1"/>
  <c r="M397" i="1"/>
  <c r="P397" i="1"/>
  <c r="S397" i="1"/>
  <c r="V397" i="1"/>
  <c r="Y397" i="1"/>
  <c r="AB397" i="1"/>
  <c r="AE397" i="1"/>
  <c r="AH397" i="1"/>
  <c r="AK397" i="1"/>
  <c r="AN397" i="1"/>
  <c r="AQ397" i="1"/>
  <c r="J398" i="1"/>
  <c r="M398" i="1"/>
  <c r="P398" i="1"/>
  <c r="S398" i="1"/>
  <c r="V398" i="1"/>
  <c r="Y398" i="1"/>
  <c r="AB398" i="1"/>
  <c r="AE398" i="1"/>
  <c r="AH398" i="1"/>
  <c r="AK398" i="1"/>
  <c r="AN398" i="1"/>
  <c r="AQ398" i="1"/>
  <c r="J401" i="1"/>
  <c r="M401" i="1"/>
  <c r="P401" i="1"/>
  <c r="S401" i="1"/>
  <c r="V401" i="1"/>
  <c r="Y401" i="1"/>
  <c r="AB401" i="1"/>
  <c r="AE401" i="1"/>
  <c r="AH401" i="1"/>
  <c r="AK401" i="1"/>
  <c r="AN401" i="1"/>
  <c r="AQ401" i="1"/>
  <c r="J402" i="1"/>
  <c r="M402" i="1"/>
  <c r="P402" i="1"/>
  <c r="S402" i="1"/>
  <c r="V402" i="1"/>
  <c r="Y402" i="1"/>
  <c r="AB402" i="1"/>
  <c r="AE402" i="1"/>
  <c r="AH402" i="1"/>
  <c r="AK402" i="1"/>
  <c r="AN402" i="1"/>
  <c r="AQ402" i="1"/>
  <c r="J403" i="1"/>
  <c r="M403" i="1"/>
  <c r="P403" i="1"/>
  <c r="S403" i="1"/>
  <c r="V403" i="1"/>
  <c r="Y403" i="1"/>
  <c r="AB403" i="1"/>
  <c r="AE403" i="1"/>
  <c r="AH403" i="1"/>
  <c r="AK403" i="1"/>
  <c r="AN403" i="1"/>
  <c r="AQ403" i="1"/>
  <c r="J404" i="1"/>
  <c r="M404" i="1"/>
  <c r="P404" i="1"/>
  <c r="S404" i="1"/>
  <c r="V404" i="1"/>
  <c r="Y404" i="1"/>
  <c r="AB404" i="1"/>
  <c r="AE404" i="1"/>
  <c r="AH404" i="1"/>
  <c r="AK404" i="1"/>
  <c r="AN404" i="1"/>
  <c r="AQ404" i="1"/>
  <c r="J405" i="1"/>
  <c r="M405" i="1"/>
  <c r="P405" i="1"/>
  <c r="S405" i="1"/>
  <c r="V405" i="1"/>
  <c r="Y405" i="1"/>
  <c r="AB405" i="1"/>
  <c r="AE405" i="1"/>
  <c r="AH405" i="1"/>
  <c r="AK405" i="1"/>
  <c r="AN405" i="1"/>
  <c r="AQ405" i="1"/>
  <c r="J406" i="1"/>
  <c r="M406" i="1"/>
  <c r="P406" i="1"/>
  <c r="S406" i="1"/>
  <c r="V406" i="1"/>
  <c r="Y406" i="1"/>
  <c r="AB406" i="1"/>
  <c r="AE406" i="1"/>
  <c r="AH406" i="1"/>
  <c r="AK406" i="1"/>
  <c r="AN406" i="1"/>
  <c r="AQ406" i="1"/>
  <c r="J407" i="1"/>
  <c r="M407" i="1"/>
  <c r="P407" i="1"/>
  <c r="S407" i="1"/>
  <c r="V407" i="1"/>
  <c r="Y407" i="1"/>
  <c r="AB407" i="1"/>
  <c r="AE407" i="1"/>
  <c r="AH407" i="1"/>
  <c r="AK407" i="1"/>
  <c r="AN407" i="1"/>
  <c r="AQ407" i="1"/>
  <c r="J408" i="1"/>
  <c r="M408" i="1"/>
  <c r="P408" i="1"/>
  <c r="S408" i="1"/>
  <c r="V408" i="1"/>
  <c r="Y408" i="1"/>
  <c r="AB408" i="1"/>
  <c r="AE408" i="1"/>
  <c r="AH408" i="1"/>
  <c r="AK408" i="1"/>
  <c r="AN408" i="1"/>
  <c r="AQ408" i="1"/>
  <c r="J409" i="1"/>
  <c r="M409" i="1"/>
  <c r="P409" i="1"/>
  <c r="S409" i="1"/>
  <c r="V409" i="1"/>
  <c r="Y409" i="1"/>
  <c r="AB409" i="1"/>
  <c r="AE409" i="1"/>
  <c r="AH409" i="1"/>
  <c r="AK409" i="1"/>
  <c r="AN409" i="1"/>
  <c r="AQ409" i="1"/>
  <c r="J410" i="1"/>
  <c r="M410" i="1"/>
  <c r="P410" i="1"/>
  <c r="S410" i="1"/>
  <c r="V410" i="1"/>
  <c r="Y410" i="1"/>
  <c r="AB410" i="1"/>
  <c r="AE410" i="1"/>
  <c r="AH410" i="1"/>
  <c r="AK410" i="1"/>
  <c r="AN410" i="1"/>
  <c r="AQ410" i="1"/>
  <c r="J411" i="1"/>
  <c r="M411" i="1"/>
  <c r="P411" i="1"/>
  <c r="S411" i="1"/>
  <c r="V411" i="1"/>
  <c r="Y411" i="1"/>
  <c r="AB411" i="1"/>
  <c r="AE411" i="1"/>
  <c r="AH411" i="1"/>
  <c r="AK411" i="1"/>
  <c r="AN411" i="1"/>
  <c r="AQ411" i="1"/>
  <c r="J412" i="1"/>
  <c r="M412" i="1"/>
  <c r="P412" i="1"/>
  <c r="S412" i="1"/>
  <c r="V412" i="1"/>
  <c r="Y412" i="1"/>
  <c r="AB412" i="1"/>
  <c r="AE412" i="1"/>
  <c r="AH412" i="1"/>
  <c r="AK412" i="1"/>
  <c r="AN412" i="1"/>
  <c r="AQ412" i="1"/>
  <c r="J413" i="1"/>
  <c r="M413" i="1"/>
  <c r="P413" i="1"/>
  <c r="S413" i="1"/>
  <c r="V413" i="1"/>
  <c r="Y413" i="1"/>
  <c r="AB413" i="1"/>
  <c r="AE413" i="1"/>
  <c r="AH413" i="1"/>
  <c r="AK413" i="1"/>
  <c r="AN413" i="1"/>
  <c r="AQ413" i="1"/>
  <c r="J414" i="1"/>
  <c r="M414" i="1"/>
  <c r="P414" i="1"/>
  <c r="S414" i="1"/>
  <c r="V414" i="1"/>
  <c r="Y414" i="1"/>
  <c r="AB414" i="1"/>
  <c r="AE414" i="1"/>
  <c r="AH414" i="1"/>
  <c r="AK414" i="1"/>
  <c r="AN414" i="1"/>
  <c r="AQ414" i="1"/>
  <c r="J415" i="1"/>
  <c r="M415" i="1"/>
  <c r="P415" i="1"/>
  <c r="S415" i="1"/>
  <c r="V415" i="1"/>
  <c r="Y415" i="1"/>
  <c r="AB415" i="1"/>
  <c r="AE415" i="1"/>
  <c r="AH415" i="1"/>
  <c r="AK415" i="1"/>
  <c r="AN415" i="1"/>
  <c r="AQ415" i="1"/>
  <c r="J416" i="1"/>
  <c r="M416" i="1"/>
  <c r="P416" i="1"/>
  <c r="S416" i="1"/>
  <c r="V416" i="1"/>
  <c r="Y416" i="1"/>
  <c r="AB416" i="1"/>
  <c r="AE416" i="1"/>
  <c r="AH416" i="1"/>
  <c r="AK416" i="1"/>
  <c r="AN416" i="1"/>
  <c r="AQ416" i="1"/>
  <c r="J417" i="1"/>
  <c r="M417" i="1"/>
  <c r="P417" i="1"/>
  <c r="S417" i="1"/>
  <c r="V417" i="1"/>
  <c r="Y417" i="1"/>
  <c r="AB417" i="1"/>
  <c r="AE417" i="1"/>
  <c r="AH417" i="1"/>
  <c r="AK417" i="1"/>
  <c r="AN417" i="1"/>
  <c r="AQ417" i="1"/>
  <c r="J418" i="1"/>
  <c r="M418" i="1"/>
  <c r="P418" i="1"/>
  <c r="S418" i="1"/>
  <c r="V418" i="1"/>
  <c r="Y418" i="1"/>
  <c r="AB418" i="1"/>
  <c r="AE418" i="1"/>
  <c r="AH418" i="1"/>
  <c r="AK418" i="1"/>
  <c r="AN418" i="1"/>
  <c r="AQ418" i="1"/>
  <c r="J419" i="1"/>
  <c r="M419" i="1"/>
  <c r="P419" i="1"/>
  <c r="S419" i="1"/>
  <c r="V419" i="1"/>
  <c r="Y419" i="1"/>
  <c r="AB419" i="1"/>
  <c r="AE419" i="1"/>
  <c r="AH419" i="1"/>
  <c r="AK419" i="1"/>
  <c r="AN419" i="1"/>
  <c r="AQ419" i="1"/>
  <c r="J420" i="1"/>
  <c r="M420" i="1"/>
  <c r="P420" i="1"/>
  <c r="S420" i="1"/>
  <c r="V420" i="1"/>
  <c r="Y420" i="1"/>
  <c r="AB420" i="1"/>
  <c r="AE420" i="1"/>
  <c r="AH420" i="1"/>
  <c r="AK420" i="1"/>
  <c r="AN420" i="1"/>
  <c r="AQ420" i="1"/>
  <c r="J421" i="1"/>
  <c r="M421" i="1"/>
  <c r="P421" i="1"/>
  <c r="S421" i="1"/>
  <c r="V421" i="1"/>
  <c r="Y421" i="1"/>
  <c r="AB421" i="1"/>
  <c r="AE421" i="1"/>
  <c r="AH421" i="1"/>
  <c r="AK421" i="1"/>
  <c r="AN421" i="1"/>
  <c r="AQ421" i="1"/>
  <c r="J422" i="1"/>
  <c r="M422" i="1"/>
  <c r="P422" i="1"/>
  <c r="S422" i="1"/>
  <c r="V422" i="1"/>
  <c r="Y422" i="1"/>
  <c r="AB422" i="1"/>
  <c r="AE422" i="1"/>
  <c r="AH422" i="1"/>
  <c r="AK422" i="1"/>
  <c r="AN422" i="1"/>
  <c r="AQ422" i="1"/>
  <c r="J423" i="1"/>
  <c r="M423" i="1"/>
  <c r="P423" i="1"/>
  <c r="S423" i="1"/>
  <c r="V423" i="1"/>
  <c r="Y423" i="1"/>
  <c r="AB423" i="1"/>
  <c r="AE423" i="1"/>
  <c r="AH423" i="1"/>
  <c r="AK423" i="1"/>
  <c r="AN423" i="1"/>
  <c r="AQ423" i="1"/>
  <c r="J425" i="1"/>
  <c r="M425" i="1"/>
  <c r="P425" i="1"/>
  <c r="S425" i="1"/>
  <c r="V425" i="1"/>
  <c r="Y425" i="1"/>
  <c r="AB425" i="1"/>
  <c r="AE425" i="1"/>
  <c r="AH425" i="1"/>
  <c r="AK425" i="1"/>
  <c r="AN425" i="1"/>
  <c r="AQ425" i="1"/>
  <c r="J426" i="1"/>
  <c r="M426" i="1"/>
  <c r="P426" i="1"/>
  <c r="S426" i="1"/>
  <c r="V426" i="1"/>
  <c r="Y426" i="1"/>
  <c r="AB426" i="1"/>
  <c r="AE426" i="1"/>
  <c r="AH426" i="1"/>
  <c r="AK426" i="1"/>
  <c r="AN426" i="1"/>
  <c r="AQ426" i="1"/>
  <c r="J427" i="1"/>
  <c r="M427" i="1"/>
  <c r="P427" i="1"/>
  <c r="S427" i="1"/>
  <c r="V427" i="1"/>
  <c r="Y427" i="1"/>
  <c r="AB427" i="1"/>
  <c r="AE427" i="1"/>
  <c r="AH427" i="1"/>
  <c r="AK427" i="1"/>
  <c r="AN427" i="1"/>
  <c r="AQ427" i="1"/>
  <c r="J428" i="1"/>
  <c r="M428" i="1"/>
  <c r="P428" i="1"/>
  <c r="S428" i="1"/>
  <c r="V428" i="1"/>
  <c r="Y428" i="1"/>
  <c r="AB428" i="1"/>
  <c r="AE428" i="1"/>
  <c r="AH428" i="1"/>
  <c r="AK428" i="1"/>
  <c r="AN428" i="1"/>
  <c r="AQ428" i="1"/>
  <c r="J429" i="1"/>
  <c r="M429" i="1"/>
  <c r="P429" i="1"/>
  <c r="S429" i="1"/>
  <c r="V429" i="1"/>
  <c r="Y429" i="1"/>
  <c r="AB429" i="1"/>
  <c r="AE429" i="1"/>
  <c r="AH429" i="1"/>
  <c r="AK429" i="1"/>
  <c r="AN429" i="1"/>
  <c r="AQ429" i="1"/>
  <c r="J430" i="1"/>
  <c r="M430" i="1"/>
  <c r="P430" i="1"/>
  <c r="S430" i="1"/>
  <c r="V430" i="1"/>
  <c r="Y430" i="1"/>
  <c r="AB430" i="1"/>
  <c r="AE430" i="1"/>
  <c r="AH430" i="1"/>
  <c r="AK430" i="1"/>
  <c r="AN430" i="1"/>
  <c r="AQ430" i="1"/>
  <c r="J431" i="1"/>
  <c r="M431" i="1"/>
  <c r="P431" i="1"/>
  <c r="S431" i="1"/>
  <c r="V431" i="1"/>
  <c r="Y431" i="1"/>
  <c r="AB431" i="1"/>
  <c r="AE431" i="1"/>
  <c r="AH431" i="1"/>
  <c r="AK431" i="1"/>
  <c r="AN431" i="1"/>
  <c r="AQ431" i="1"/>
  <c r="J432" i="1"/>
  <c r="M432" i="1"/>
  <c r="P432" i="1"/>
  <c r="S432" i="1"/>
  <c r="V432" i="1"/>
  <c r="Y432" i="1"/>
  <c r="AB432" i="1"/>
  <c r="AE432" i="1"/>
  <c r="AH432" i="1"/>
  <c r="AK432" i="1"/>
  <c r="AN432" i="1"/>
  <c r="AQ432" i="1"/>
  <c r="J433" i="1"/>
  <c r="M433" i="1"/>
  <c r="P433" i="1"/>
  <c r="S433" i="1"/>
  <c r="V433" i="1"/>
  <c r="Y433" i="1"/>
  <c r="AB433" i="1"/>
  <c r="AE433" i="1"/>
  <c r="AH433" i="1"/>
  <c r="AK433" i="1"/>
  <c r="AN433" i="1"/>
  <c r="AQ433" i="1"/>
  <c r="J434" i="1"/>
  <c r="M434" i="1"/>
  <c r="P434" i="1"/>
  <c r="S434" i="1"/>
  <c r="V434" i="1"/>
  <c r="Y434" i="1"/>
  <c r="AB434" i="1"/>
  <c r="AE434" i="1"/>
  <c r="AH434" i="1"/>
  <c r="AK434" i="1"/>
  <c r="AN434" i="1"/>
  <c r="AQ434" i="1"/>
  <c r="J435" i="1"/>
  <c r="M435" i="1"/>
  <c r="P435" i="1"/>
  <c r="S435" i="1"/>
  <c r="V435" i="1"/>
  <c r="Y435" i="1"/>
  <c r="AB435" i="1"/>
  <c r="AE435" i="1"/>
  <c r="AH435" i="1"/>
  <c r="AK435" i="1"/>
  <c r="AN435" i="1"/>
  <c r="AQ435" i="1"/>
  <c r="J436" i="1"/>
  <c r="M436" i="1"/>
  <c r="P436" i="1"/>
  <c r="S436" i="1"/>
  <c r="V436" i="1"/>
  <c r="Y436" i="1"/>
  <c r="AB436" i="1"/>
  <c r="AE436" i="1"/>
  <c r="AH436" i="1"/>
  <c r="AK436" i="1"/>
  <c r="AN436" i="1"/>
  <c r="AQ436" i="1"/>
  <c r="J437" i="1"/>
  <c r="M437" i="1"/>
  <c r="P437" i="1"/>
  <c r="S437" i="1"/>
  <c r="V437" i="1"/>
  <c r="Y437" i="1"/>
  <c r="AB437" i="1"/>
  <c r="AE437" i="1"/>
  <c r="AH437" i="1"/>
  <c r="AK437" i="1"/>
  <c r="AN437" i="1"/>
  <c r="AQ437" i="1"/>
  <c r="J438" i="1"/>
  <c r="M438" i="1"/>
  <c r="P438" i="1"/>
  <c r="S438" i="1"/>
  <c r="V438" i="1"/>
  <c r="Y438" i="1"/>
  <c r="AB438" i="1"/>
  <c r="AE438" i="1"/>
  <c r="AH438" i="1"/>
  <c r="AK438" i="1"/>
  <c r="AN438" i="1"/>
  <c r="AQ438" i="1"/>
  <c r="J439" i="1"/>
  <c r="M439" i="1"/>
  <c r="P439" i="1"/>
  <c r="S439" i="1"/>
  <c r="V439" i="1"/>
  <c r="Y439" i="1"/>
  <c r="AB439" i="1"/>
  <c r="AE439" i="1"/>
  <c r="AH439" i="1"/>
  <c r="AK439" i="1"/>
  <c r="AN439" i="1"/>
  <c r="AQ439" i="1"/>
  <c r="J440" i="1"/>
  <c r="M440" i="1"/>
  <c r="P440" i="1"/>
  <c r="S440" i="1"/>
  <c r="V440" i="1"/>
  <c r="Y440" i="1"/>
  <c r="AB440" i="1"/>
  <c r="AE440" i="1"/>
  <c r="AH440" i="1"/>
  <c r="AK440" i="1"/>
  <c r="AN440" i="1"/>
  <c r="AQ440" i="1"/>
  <c r="J441" i="1"/>
  <c r="M441" i="1"/>
  <c r="P441" i="1"/>
  <c r="S441" i="1"/>
  <c r="V441" i="1"/>
  <c r="Y441" i="1"/>
  <c r="AB441" i="1"/>
  <c r="AE441" i="1"/>
  <c r="AH441" i="1"/>
  <c r="AK441" i="1"/>
  <c r="AN441" i="1"/>
  <c r="AQ441" i="1"/>
  <c r="J442" i="1"/>
  <c r="M442" i="1"/>
  <c r="P442" i="1"/>
  <c r="S442" i="1"/>
  <c r="V442" i="1"/>
  <c r="Y442" i="1"/>
  <c r="AB442" i="1"/>
  <c r="AE442" i="1"/>
  <c r="AH442" i="1"/>
  <c r="AK442" i="1"/>
  <c r="AN442" i="1"/>
  <c r="AQ442" i="1"/>
  <c r="J443" i="1"/>
  <c r="M443" i="1"/>
  <c r="P443" i="1"/>
  <c r="S443" i="1"/>
  <c r="V443" i="1"/>
  <c r="Y443" i="1"/>
  <c r="AB443" i="1"/>
  <c r="AE443" i="1"/>
  <c r="AH443" i="1"/>
  <c r="AK443" i="1"/>
  <c r="AN443" i="1"/>
  <c r="AQ443" i="1"/>
  <c r="J444" i="1"/>
  <c r="M444" i="1"/>
  <c r="P444" i="1"/>
  <c r="S444" i="1"/>
  <c r="V444" i="1"/>
  <c r="Y444" i="1"/>
  <c r="AB444" i="1"/>
  <c r="AE444" i="1"/>
  <c r="AH444" i="1"/>
  <c r="AK444" i="1"/>
  <c r="AN444" i="1"/>
  <c r="AQ444" i="1"/>
  <c r="J445" i="1"/>
  <c r="M445" i="1"/>
  <c r="P445" i="1"/>
  <c r="S445" i="1"/>
  <c r="V445" i="1"/>
  <c r="Y445" i="1"/>
  <c r="AB445" i="1"/>
  <c r="AE445" i="1"/>
  <c r="AH445" i="1"/>
  <c r="AK445" i="1"/>
  <c r="AN445" i="1"/>
  <c r="AQ445" i="1"/>
  <c r="J446" i="1"/>
  <c r="M446" i="1"/>
  <c r="P446" i="1"/>
  <c r="S446" i="1"/>
  <c r="V446" i="1"/>
  <c r="Y446" i="1"/>
  <c r="AB446" i="1"/>
  <c r="AE446" i="1"/>
  <c r="AH446" i="1"/>
  <c r="AK446" i="1"/>
  <c r="AN446" i="1"/>
  <c r="AQ446" i="1"/>
  <c r="J447" i="1"/>
  <c r="M447" i="1"/>
  <c r="P447" i="1"/>
  <c r="S447" i="1"/>
  <c r="V447" i="1"/>
  <c r="Y447" i="1"/>
  <c r="AB447" i="1"/>
  <c r="AE447" i="1"/>
  <c r="AH447" i="1"/>
  <c r="AK447" i="1"/>
  <c r="AN447" i="1"/>
  <c r="AQ447" i="1"/>
  <c r="J449" i="1"/>
  <c r="M449" i="1"/>
  <c r="P449" i="1"/>
  <c r="S449" i="1"/>
  <c r="V449" i="1"/>
  <c r="Y449" i="1"/>
  <c r="AB449" i="1"/>
  <c r="AE449" i="1"/>
  <c r="AH449" i="1"/>
  <c r="AK449" i="1"/>
  <c r="AN449" i="1"/>
  <c r="AQ449" i="1"/>
  <c r="J450" i="1"/>
  <c r="M450" i="1"/>
  <c r="P450" i="1"/>
  <c r="S450" i="1"/>
  <c r="V450" i="1"/>
  <c r="Y450" i="1"/>
  <c r="AB450" i="1"/>
  <c r="AE450" i="1"/>
  <c r="AH450" i="1"/>
  <c r="AK450" i="1"/>
  <c r="AN450" i="1"/>
  <c r="AQ450" i="1"/>
  <c r="J451" i="1"/>
  <c r="M451" i="1"/>
  <c r="P451" i="1"/>
  <c r="S451" i="1"/>
  <c r="V451" i="1"/>
  <c r="Y451" i="1"/>
  <c r="AB451" i="1"/>
  <c r="AE451" i="1"/>
  <c r="AH451" i="1"/>
  <c r="AK451" i="1"/>
  <c r="AN451" i="1"/>
  <c r="AQ451" i="1"/>
  <c r="J452" i="1"/>
  <c r="M452" i="1"/>
  <c r="P452" i="1"/>
  <c r="S452" i="1"/>
  <c r="V452" i="1"/>
  <c r="Y452" i="1"/>
  <c r="AB452" i="1"/>
  <c r="AE452" i="1"/>
  <c r="AH452" i="1"/>
  <c r="AK452" i="1"/>
  <c r="AN452" i="1"/>
  <c r="AQ452" i="1"/>
  <c r="J453" i="1"/>
  <c r="M453" i="1"/>
  <c r="P453" i="1"/>
  <c r="S453" i="1"/>
  <c r="V453" i="1"/>
  <c r="Y453" i="1"/>
  <c r="AB453" i="1"/>
  <c r="AE453" i="1"/>
  <c r="AH453" i="1"/>
  <c r="AK453" i="1"/>
  <c r="AN453" i="1"/>
  <c r="AQ453" i="1"/>
  <c r="J454" i="1"/>
  <c r="M454" i="1"/>
  <c r="P454" i="1"/>
  <c r="S454" i="1"/>
  <c r="V454" i="1"/>
  <c r="Y454" i="1"/>
  <c r="AB454" i="1"/>
  <c r="AE454" i="1"/>
  <c r="AH454" i="1"/>
  <c r="AK454" i="1"/>
  <c r="AN454" i="1"/>
  <c r="AQ454" i="1"/>
  <c r="J455" i="1"/>
  <c r="M455" i="1"/>
  <c r="P455" i="1"/>
  <c r="S455" i="1"/>
  <c r="V455" i="1"/>
  <c r="Y455" i="1"/>
  <c r="AB455" i="1"/>
  <c r="AE455" i="1"/>
  <c r="AH455" i="1"/>
  <c r="AK455" i="1"/>
  <c r="AN455" i="1"/>
  <c r="AQ455" i="1"/>
  <c r="J456" i="1"/>
  <c r="M456" i="1"/>
  <c r="P456" i="1"/>
  <c r="S456" i="1"/>
  <c r="V456" i="1"/>
  <c r="Y456" i="1"/>
  <c r="AB456" i="1"/>
  <c r="AE456" i="1"/>
  <c r="AH456" i="1"/>
  <c r="AK456" i="1"/>
  <c r="AN456" i="1"/>
  <c r="AQ456" i="1"/>
  <c r="J457" i="1"/>
  <c r="M457" i="1"/>
  <c r="P457" i="1"/>
  <c r="S457" i="1"/>
  <c r="V457" i="1"/>
  <c r="Y457" i="1"/>
  <c r="AB457" i="1"/>
  <c r="AE457" i="1"/>
  <c r="AH457" i="1"/>
  <c r="AK457" i="1"/>
  <c r="AN457" i="1"/>
  <c r="AQ457" i="1"/>
  <c r="J458" i="1"/>
  <c r="M458" i="1"/>
  <c r="P458" i="1"/>
  <c r="S458" i="1"/>
  <c r="V458" i="1"/>
  <c r="Y458" i="1"/>
  <c r="AB458" i="1"/>
  <c r="AE458" i="1"/>
  <c r="AH458" i="1"/>
  <c r="AK458" i="1"/>
  <c r="AN458" i="1"/>
  <c r="AQ458" i="1"/>
  <c r="J459" i="1"/>
  <c r="M459" i="1"/>
  <c r="P459" i="1"/>
  <c r="S459" i="1"/>
  <c r="V459" i="1"/>
  <c r="Y459" i="1"/>
  <c r="AB459" i="1"/>
  <c r="AE459" i="1"/>
  <c r="AH459" i="1"/>
  <c r="AK459" i="1"/>
  <c r="AN459" i="1"/>
  <c r="AQ459" i="1"/>
  <c r="J460" i="1"/>
  <c r="M460" i="1"/>
  <c r="P460" i="1"/>
  <c r="S460" i="1"/>
  <c r="V460" i="1"/>
  <c r="Y460" i="1"/>
  <c r="AB460" i="1"/>
  <c r="AE460" i="1"/>
  <c r="AH460" i="1"/>
  <c r="AK460" i="1"/>
  <c r="AN460" i="1"/>
  <c r="AQ460" i="1"/>
  <c r="J461" i="1"/>
  <c r="M461" i="1"/>
  <c r="P461" i="1"/>
  <c r="S461" i="1"/>
  <c r="V461" i="1"/>
  <c r="Y461" i="1"/>
  <c r="AB461" i="1"/>
  <c r="AE461" i="1"/>
  <c r="AH461" i="1"/>
  <c r="AK461" i="1"/>
  <c r="AN461" i="1"/>
  <c r="AQ461" i="1"/>
  <c r="J462" i="1"/>
  <c r="M462" i="1"/>
  <c r="P462" i="1"/>
  <c r="S462" i="1"/>
  <c r="V462" i="1"/>
  <c r="Y462" i="1"/>
  <c r="AB462" i="1"/>
  <c r="AE462" i="1"/>
  <c r="AH462" i="1"/>
  <c r="AK462" i="1"/>
  <c r="AN462" i="1"/>
  <c r="AQ462" i="1"/>
  <c r="J463" i="1"/>
  <c r="M463" i="1"/>
  <c r="P463" i="1"/>
  <c r="S463" i="1"/>
  <c r="V463" i="1"/>
  <c r="Y463" i="1"/>
  <c r="AB463" i="1"/>
  <c r="AE463" i="1"/>
  <c r="AH463" i="1"/>
  <c r="AK463" i="1"/>
  <c r="AN463" i="1"/>
  <c r="AQ463" i="1"/>
  <c r="J464" i="1"/>
  <c r="M464" i="1"/>
  <c r="P464" i="1"/>
  <c r="S464" i="1"/>
  <c r="V464" i="1"/>
  <c r="Y464" i="1"/>
  <c r="AB464" i="1"/>
  <c r="AE464" i="1"/>
  <c r="AH464" i="1"/>
  <c r="AK464" i="1"/>
  <c r="AN464" i="1"/>
  <c r="AQ464" i="1"/>
  <c r="J465" i="1"/>
  <c r="M465" i="1"/>
  <c r="P465" i="1"/>
  <c r="S465" i="1"/>
  <c r="V465" i="1"/>
  <c r="Y465" i="1"/>
  <c r="AB465" i="1"/>
  <c r="AE465" i="1"/>
  <c r="AH465" i="1"/>
  <c r="AK465" i="1"/>
  <c r="AN465" i="1"/>
  <c r="AQ465" i="1"/>
  <c r="J466" i="1"/>
  <c r="M466" i="1"/>
  <c r="P466" i="1"/>
  <c r="S466" i="1"/>
  <c r="V466" i="1"/>
  <c r="Y466" i="1"/>
  <c r="AB466" i="1"/>
  <c r="AE466" i="1"/>
  <c r="AH466" i="1"/>
  <c r="AK466" i="1"/>
  <c r="AN466" i="1"/>
  <c r="AQ466" i="1"/>
  <c r="J467" i="1"/>
  <c r="M467" i="1"/>
  <c r="P467" i="1"/>
  <c r="S467" i="1"/>
  <c r="V467" i="1"/>
  <c r="Y467" i="1"/>
  <c r="AB467" i="1"/>
  <c r="AE467" i="1"/>
  <c r="AH467" i="1"/>
  <c r="AK467" i="1"/>
  <c r="AN467" i="1"/>
  <c r="AQ467" i="1"/>
  <c r="J468" i="1"/>
  <c r="M468" i="1"/>
  <c r="P468" i="1"/>
  <c r="S468" i="1"/>
  <c r="V468" i="1"/>
  <c r="Y468" i="1"/>
  <c r="AB468" i="1"/>
  <c r="AE468" i="1"/>
  <c r="AH468" i="1"/>
  <c r="AK468" i="1"/>
  <c r="AN468" i="1"/>
  <c r="AQ468" i="1"/>
  <c r="J469" i="1"/>
  <c r="M469" i="1"/>
  <c r="P469" i="1"/>
  <c r="S469" i="1"/>
  <c r="V469" i="1"/>
  <c r="Y469" i="1"/>
  <c r="AB469" i="1"/>
  <c r="AE469" i="1"/>
  <c r="AH469" i="1"/>
  <c r="AK469" i="1"/>
  <c r="AN469" i="1"/>
  <c r="AQ469" i="1"/>
  <c r="J470" i="1"/>
  <c r="M470" i="1"/>
  <c r="P470" i="1"/>
  <c r="S470" i="1"/>
  <c r="V470" i="1"/>
  <c r="Y470" i="1"/>
  <c r="AB470" i="1"/>
  <c r="AE470" i="1"/>
  <c r="AH470" i="1"/>
  <c r="AK470" i="1"/>
  <c r="AN470" i="1"/>
  <c r="AQ470" i="1"/>
  <c r="J471" i="1"/>
  <c r="M471" i="1"/>
  <c r="P471" i="1"/>
  <c r="S471" i="1"/>
  <c r="V471" i="1"/>
  <c r="Y471" i="1"/>
  <c r="AB471" i="1"/>
  <c r="AE471" i="1"/>
  <c r="AH471" i="1"/>
  <c r="AK471" i="1"/>
  <c r="AN471" i="1"/>
  <c r="AQ471" i="1"/>
  <c r="J474" i="1"/>
  <c r="M474" i="1"/>
  <c r="P474" i="1"/>
  <c r="S474" i="1"/>
  <c r="V474" i="1"/>
  <c r="Y474" i="1"/>
  <c r="AB474" i="1"/>
  <c r="AE474" i="1"/>
  <c r="AH474" i="1"/>
  <c r="AK474" i="1"/>
  <c r="AN474" i="1"/>
  <c r="AQ474" i="1"/>
  <c r="J475" i="1"/>
  <c r="M475" i="1"/>
  <c r="P475" i="1"/>
  <c r="S475" i="1"/>
  <c r="V475" i="1"/>
  <c r="Y475" i="1"/>
  <c r="AB475" i="1"/>
  <c r="AE475" i="1"/>
  <c r="AH475" i="1"/>
  <c r="AK475" i="1"/>
  <c r="AN475" i="1"/>
  <c r="AQ475" i="1"/>
  <c r="J476" i="1"/>
  <c r="M476" i="1"/>
  <c r="P476" i="1"/>
  <c r="S476" i="1"/>
  <c r="V476" i="1"/>
  <c r="Y476" i="1"/>
  <c r="AB476" i="1"/>
  <c r="AE476" i="1"/>
  <c r="AH476" i="1"/>
  <c r="AK476" i="1"/>
  <c r="AN476" i="1"/>
  <c r="AQ476" i="1"/>
  <c r="J477" i="1"/>
  <c r="M477" i="1"/>
  <c r="P477" i="1"/>
  <c r="S477" i="1"/>
  <c r="V477" i="1"/>
  <c r="Y477" i="1"/>
  <c r="AB477" i="1"/>
  <c r="AE477" i="1"/>
  <c r="AH477" i="1"/>
  <c r="AK477" i="1"/>
  <c r="AN477" i="1"/>
  <c r="AQ477" i="1"/>
  <c r="J478" i="1"/>
  <c r="M478" i="1"/>
  <c r="P478" i="1"/>
  <c r="S478" i="1"/>
  <c r="V478" i="1"/>
  <c r="Y478" i="1"/>
  <c r="AB478" i="1"/>
  <c r="AE478" i="1"/>
  <c r="AH478" i="1"/>
  <c r="AK478" i="1"/>
  <c r="AN478" i="1"/>
  <c r="AQ478" i="1"/>
  <c r="J479" i="1"/>
  <c r="M479" i="1"/>
  <c r="P479" i="1"/>
  <c r="S479" i="1"/>
  <c r="V479" i="1"/>
  <c r="Y479" i="1"/>
  <c r="AB479" i="1"/>
  <c r="AE479" i="1"/>
  <c r="AH479" i="1"/>
  <c r="AK479" i="1"/>
  <c r="AN479" i="1"/>
  <c r="AQ479" i="1"/>
  <c r="J480" i="1"/>
  <c r="M480" i="1"/>
  <c r="P480" i="1"/>
  <c r="S480" i="1"/>
  <c r="V480" i="1"/>
  <c r="Y480" i="1"/>
  <c r="AB480" i="1"/>
  <c r="AE480" i="1"/>
  <c r="AH480" i="1"/>
  <c r="AK480" i="1"/>
  <c r="AN480" i="1"/>
  <c r="AQ480" i="1"/>
  <c r="J481" i="1"/>
  <c r="M481" i="1"/>
  <c r="P481" i="1"/>
  <c r="S481" i="1"/>
  <c r="V481" i="1"/>
  <c r="Y481" i="1"/>
  <c r="AB481" i="1"/>
  <c r="AE481" i="1"/>
  <c r="AH481" i="1"/>
  <c r="AK481" i="1"/>
  <c r="AN481" i="1"/>
  <c r="AQ481" i="1"/>
  <c r="J482" i="1"/>
  <c r="M482" i="1"/>
  <c r="P482" i="1"/>
  <c r="S482" i="1"/>
  <c r="V482" i="1"/>
  <c r="Y482" i="1"/>
  <c r="AB482" i="1"/>
  <c r="AE482" i="1"/>
  <c r="AH482" i="1"/>
  <c r="AK482" i="1"/>
  <c r="AN482" i="1"/>
  <c r="AQ482" i="1"/>
  <c r="J484" i="1"/>
  <c r="M484" i="1"/>
  <c r="P484" i="1"/>
  <c r="S484" i="1"/>
  <c r="V484" i="1"/>
  <c r="Y484" i="1"/>
  <c r="AB484" i="1"/>
  <c r="AE484" i="1"/>
  <c r="AH484" i="1"/>
  <c r="AK484" i="1"/>
  <c r="AN484" i="1"/>
  <c r="AQ484" i="1"/>
  <c r="J485" i="1"/>
  <c r="M485" i="1"/>
  <c r="P485" i="1"/>
  <c r="S485" i="1"/>
  <c r="V485" i="1"/>
  <c r="Y485" i="1"/>
  <c r="AB485" i="1"/>
  <c r="AE485" i="1"/>
  <c r="AH485" i="1"/>
  <c r="AK485" i="1"/>
  <c r="AN485" i="1"/>
  <c r="AQ485" i="1"/>
  <c r="J486" i="1"/>
  <c r="M486" i="1"/>
  <c r="P486" i="1"/>
  <c r="S486" i="1"/>
  <c r="V486" i="1"/>
  <c r="Y486" i="1"/>
  <c r="AB486" i="1"/>
  <c r="AE486" i="1"/>
  <c r="AH486" i="1"/>
  <c r="AK486" i="1"/>
  <c r="AN486" i="1"/>
  <c r="AQ486" i="1"/>
  <c r="J487" i="1"/>
  <c r="M487" i="1"/>
  <c r="P487" i="1"/>
  <c r="S487" i="1"/>
  <c r="V487" i="1"/>
  <c r="Y487" i="1"/>
  <c r="AB487" i="1"/>
  <c r="AE487" i="1"/>
  <c r="AH487" i="1"/>
  <c r="AK487" i="1"/>
  <c r="AN487" i="1"/>
  <c r="AQ487" i="1"/>
  <c r="J488" i="1"/>
  <c r="M488" i="1"/>
  <c r="P488" i="1"/>
  <c r="S488" i="1"/>
  <c r="V488" i="1"/>
  <c r="Y488" i="1"/>
  <c r="AB488" i="1"/>
  <c r="AE488" i="1"/>
  <c r="AH488" i="1"/>
  <c r="AK488" i="1"/>
  <c r="AN488" i="1"/>
  <c r="AQ488" i="1"/>
  <c r="J489" i="1"/>
  <c r="M489" i="1"/>
  <c r="P489" i="1"/>
  <c r="S489" i="1"/>
  <c r="V489" i="1"/>
  <c r="Y489" i="1"/>
  <c r="AB489" i="1"/>
  <c r="AE489" i="1"/>
  <c r="AH489" i="1"/>
  <c r="AK489" i="1"/>
  <c r="AN489" i="1"/>
  <c r="AQ489" i="1"/>
  <c r="J490" i="1"/>
  <c r="M490" i="1"/>
  <c r="P490" i="1"/>
  <c r="S490" i="1"/>
  <c r="V490" i="1"/>
  <c r="Y490" i="1"/>
  <c r="AB490" i="1"/>
  <c r="AE490" i="1"/>
  <c r="AH490" i="1"/>
  <c r="AK490" i="1"/>
  <c r="AN490" i="1"/>
  <c r="AQ490" i="1"/>
  <c r="J491" i="1"/>
  <c r="M491" i="1"/>
  <c r="P491" i="1"/>
  <c r="S491" i="1"/>
  <c r="V491" i="1"/>
  <c r="Y491" i="1"/>
  <c r="AB491" i="1"/>
  <c r="AE491" i="1"/>
  <c r="AH491" i="1"/>
  <c r="AK491" i="1"/>
  <c r="AN491" i="1"/>
  <c r="AQ491" i="1"/>
  <c r="J492" i="1"/>
  <c r="M492" i="1"/>
  <c r="P492" i="1"/>
  <c r="S492" i="1"/>
  <c r="V492" i="1"/>
  <c r="Y492" i="1"/>
  <c r="AB492" i="1"/>
  <c r="AE492" i="1"/>
  <c r="AH492" i="1"/>
  <c r="AK492" i="1"/>
  <c r="AN492" i="1"/>
  <c r="AQ492" i="1"/>
  <c r="J494" i="1"/>
  <c r="M494" i="1"/>
  <c r="P494" i="1"/>
  <c r="S494" i="1"/>
  <c r="V494" i="1"/>
  <c r="Y494" i="1"/>
  <c r="AB494" i="1"/>
  <c r="AE494" i="1"/>
  <c r="AH494" i="1"/>
  <c r="AK494" i="1"/>
  <c r="AN494" i="1"/>
  <c r="AQ494" i="1"/>
  <c r="J495" i="1"/>
  <c r="M495" i="1"/>
  <c r="P495" i="1"/>
  <c r="S495" i="1"/>
  <c r="V495" i="1"/>
  <c r="Y495" i="1"/>
  <c r="AB495" i="1"/>
  <c r="AE495" i="1"/>
  <c r="AH495" i="1"/>
  <c r="AK495" i="1"/>
  <c r="AN495" i="1"/>
  <c r="AQ495" i="1"/>
  <c r="J496" i="1"/>
  <c r="M496" i="1"/>
  <c r="P496" i="1"/>
  <c r="S496" i="1"/>
  <c r="V496" i="1"/>
  <c r="Y496" i="1"/>
  <c r="AB496" i="1"/>
  <c r="AE496" i="1"/>
  <c r="AH496" i="1"/>
  <c r="AK496" i="1"/>
  <c r="AN496" i="1"/>
  <c r="AQ496" i="1"/>
  <c r="J497" i="1"/>
  <c r="M497" i="1"/>
  <c r="P497" i="1"/>
  <c r="S497" i="1"/>
  <c r="V497" i="1"/>
  <c r="Y497" i="1"/>
  <c r="AB497" i="1"/>
  <c r="AE497" i="1"/>
  <c r="AH497" i="1"/>
  <c r="AK497" i="1"/>
  <c r="AN497" i="1"/>
  <c r="AQ497" i="1"/>
  <c r="J498" i="1"/>
  <c r="M498" i="1"/>
  <c r="P498" i="1"/>
  <c r="S498" i="1"/>
  <c r="V498" i="1"/>
  <c r="Y498" i="1"/>
  <c r="AB498" i="1"/>
  <c r="AE498" i="1"/>
  <c r="AH498" i="1"/>
  <c r="AK498" i="1"/>
  <c r="AN498" i="1"/>
  <c r="AQ498" i="1"/>
  <c r="J499" i="1"/>
  <c r="M499" i="1"/>
  <c r="P499" i="1"/>
  <c r="S499" i="1"/>
  <c r="V499" i="1"/>
  <c r="Y499" i="1"/>
  <c r="AB499" i="1"/>
  <c r="AE499" i="1"/>
  <c r="AH499" i="1"/>
  <c r="AK499" i="1"/>
  <c r="AN499" i="1"/>
  <c r="AQ499" i="1"/>
  <c r="J500" i="1"/>
  <c r="M500" i="1"/>
  <c r="P500" i="1"/>
  <c r="S500" i="1"/>
  <c r="V500" i="1"/>
  <c r="Y500" i="1"/>
  <c r="AB500" i="1"/>
  <c r="AE500" i="1"/>
  <c r="AH500" i="1"/>
  <c r="AK500" i="1"/>
  <c r="AN500" i="1"/>
  <c r="AQ500" i="1"/>
  <c r="J501" i="1"/>
  <c r="M501" i="1"/>
  <c r="P501" i="1"/>
  <c r="P502" i="1" s="1"/>
  <c r="S501" i="1"/>
  <c r="V501" i="1"/>
  <c r="Y501" i="1"/>
  <c r="Y502" i="1" s="1"/>
  <c r="AB501" i="1"/>
  <c r="AB502" i="1" s="1"/>
  <c r="AE501" i="1"/>
  <c r="AH501" i="1"/>
  <c r="AK501" i="1"/>
  <c r="AK502" i="1" s="1"/>
  <c r="AN501" i="1"/>
  <c r="AN502" i="1" s="1"/>
  <c r="AQ501" i="1"/>
  <c r="J502" i="1"/>
  <c r="M502" i="1"/>
  <c r="S502" i="1"/>
  <c r="V502" i="1"/>
  <c r="AE502" i="1"/>
  <c r="AH502" i="1"/>
  <c r="AQ5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tc={5CCC7792-596A-466E-8E34-FF11612CB5CB}</author>
    <author>tc={40ABF848-B91A-47E5-B1E5-F96CADDEFD57}</author>
    <author>tc={894DFC27-08ED-4048-B1E8-44862061E1E0}</author>
    <author>tc={814F0794-381B-48BE-B93A-2173FE2AB797}</author>
  </authors>
  <commentList>
    <comment ref="J131" authorId="0" shapeId="0" xr:uid="{5CCC7792-596A-466E-8E34-FF11612CB5C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Inclut également les autocars diesel</t>
      </text>
    </comment>
    <comment ref="J162" authorId="1" shapeId="0" xr:uid="{40ABF848-B91A-47E5-B1E5-F96CADDEFD5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 partit de l'ancienne méthode, avec prise en compte d'un seuil d'émissions de CO2 conventionnelles</t>
      </text>
    </comment>
    <comment ref="J163" authorId="2" shapeId="0" xr:uid="{894DFC27-08ED-4048-B1E8-44862061E1E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 partit de l'ancienne méthode, avec prise en compte d'un seuil d'émissions de CO2 conventionnelles</t>
      </text>
    </comment>
    <comment ref="J164" authorId="3" shapeId="0" xr:uid="{814F0794-381B-48BE-B93A-2173FE2AB79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 partit de l'ancienne méthode, avec prise en compte d'un seuil d'émissions de CO2 conventionnelles</t>
      </text>
    </comment>
  </commentList>
</comments>
</file>

<file path=xl/sharedStrings.xml><?xml version="1.0" encoding="utf-8"?>
<sst xmlns="http://schemas.openxmlformats.org/spreadsheetml/2006/main" count="1170" uniqueCount="345">
  <si>
    <t>Total des investissements fossiles</t>
  </si>
  <si>
    <t>*</t>
  </si>
  <si>
    <t>FOSSILE</t>
  </si>
  <si>
    <t>H</t>
  </si>
  <si>
    <t>Réseaux et power to X</t>
  </si>
  <si>
    <t>G</t>
  </si>
  <si>
    <t>Fossiles et CCS</t>
  </si>
  <si>
    <t>F</t>
  </si>
  <si>
    <t>Nucléaire</t>
  </si>
  <si>
    <t>E</t>
  </si>
  <si>
    <t>Renouvelables</t>
  </si>
  <si>
    <t>D</t>
  </si>
  <si>
    <t>Infrastructures de transport</t>
  </si>
  <si>
    <t>C</t>
  </si>
  <si>
    <t>Véhicules</t>
  </si>
  <si>
    <t>B</t>
  </si>
  <si>
    <t>Rénovation</t>
  </si>
  <si>
    <t>A</t>
  </si>
  <si>
    <t>Construction</t>
  </si>
  <si>
    <t>Investissements fossiles par secteur</t>
  </si>
  <si>
    <t>Total des investissements climat</t>
  </si>
  <si>
    <t>CLIMAT</t>
  </si>
  <si>
    <t>Investissements climat par secteur</t>
  </si>
  <si>
    <t>Total des investissements</t>
  </si>
  <si>
    <t>Investissements par secteur</t>
  </si>
  <si>
    <t>Présentation des investissements par secteur</t>
  </si>
  <si>
    <t>Réseaux gaziers</t>
  </si>
  <si>
    <t>Réseaux électriques</t>
  </si>
  <si>
    <t>Power to X</t>
  </si>
  <si>
    <t>Extraction fossiles</t>
  </si>
  <si>
    <t>Raffineries et biocarburants</t>
  </si>
  <si>
    <t>Electricité fossile et CCS</t>
  </si>
  <si>
    <t>Biométhane et chaleur renouvelable</t>
  </si>
  <si>
    <t>Electricité renouvelable</t>
  </si>
  <si>
    <t>Réseau routier</t>
  </si>
  <si>
    <t>Transport aérien</t>
  </si>
  <si>
    <t>Transport maritime</t>
  </si>
  <si>
    <t>Transport fluvial</t>
  </si>
  <si>
    <t>Vélos et aménagements cyclables</t>
  </si>
  <si>
    <t>Véhicules utilitaires</t>
  </si>
  <si>
    <t>Voitures particulières</t>
  </si>
  <si>
    <t>Infrastructures de recharge pour véhicules</t>
  </si>
  <si>
    <t>Transports en commun urbains</t>
  </si>
  <si>
    <t>Ferroviaire</t>
  </si>
  <si>
    <t>Rénovation des bâtiments tertiaires</t>
  </si>
  <si>
    <t>Rénovation des logements</t>
  </si>
  <si>
    <t>Performance énergétique des bâtiments neufs</t>
  </si>
  <si>
    <t>Investissements fossiles par chapitre</t>
  </si>
  <si>
    <t>Investissements climat par chapitre</t>
  </si>
  <si>
    <t>Investissements par chapitre</t>
  </si>
  <si>
    <t>Présentation des investissements par chapitre</t>
  </si>
  <si>
    <t>Production et distribution d'énergies fossiles</t>
  </si>
  <si>
    <t>Véhicules professionnels thermiques</t>
  </si>
  <si>
    <t>Voitures thermiques</t>
  </si>
  <si>
    <t>Chauffage fossile et rénovation peu performante des bâitments</t>
  </si>
  <si>
    <t>Investissements fossiles par secteur ed2022</t>
  </si>
  <si>
    <t>Energies renouvelables et réseaux de chaleur</t>
  </si>
  <si>
    <t>Infrastructures de transport bas-carbone</t>
  </si>
  <si>
    <t>Véhicules bas-carbone</t>
  </si>
  <si>
    <t>Rénovation énergétique des bâtiments</t>
  </si>
  <si>
    <t>Investissements climat par secteur ed2022</t>
  </si>
  <si>
    <t>Présentation des investissements ed2022</t>
  </si>
  <si>
    <t>AUTRES</t>
  </si>
  <si>
    <t>— Autres investissements</t>
  </si>
  <si>
    <t>— Investissements fossiles</t>
  </si>
  <si>
    <t>— Investissements climat</t>
  </si>
  <si>
    <t>TOTAL DES INVESTISSEMENTS</t>
  </si>
  <si>
    <t>TOTAL réseaux gaziers</t>
  </si>
  <si>
    <t>Réseaux hydrogène</t>
  </si>
  <si>
    <t>CRE, Dunkerque LNG</t>
  </si>
  <si>
    <t>(pas d'unité)</t>
  </si>
  <si>
    <t>Terminaux méthaniers</t>
  </si>
  <si>
    <t>nd</t>
  </si>
  <si>
    <t>GRDF</t>
  </si>
  <si>
    <t>Réseaux de distribution de gaz</t>
  </si>
  <si>
    <t>GRTgaz, Téréga</t>
  </si>
  <si>
    <t>Réseaux de transport de gaz</t>
  </si>
  <si>
    <t>Réseaux de gaz</t>
  </si>
  <si>
    <t>TOTAL réseaux électriques</t>
  </si>
  <si>
    <t>Enedis</t>
  </si>
  <si>
    <t>Réseaux de distribution d'électricité</t>
  </si>
  <si>
    <t>RTE</t>
  </si>
  <si>
    <t>Réseaux de transport d'électricité</t>
  </si>
  <si>
    <t>Utility-scale / grandes batteries</t>
  </si>
  <si>
    <t>Batteries</t>
  </si>
  <si>
    <t>Production de CH4 à partir d'H2 et de CO2</t>
  </si>
  <si>
    <t>Méthanation</t>
  </si>
  <si>
    <t>Production d'hydrogène</t>
  </si>
  <si>
    <t>Electrolyseurs</t>
  </si>
  <si>
    <t>TOTAL extraction fossiles</t>
  </si>
  <si>
    <t>TotalEnergies</t>
  </si>
  <si>
    <t>Exploration pétrole</t>
  </si>
  <si>
    <t>Vermillion</t>
  </si>
  <si>
    <t>Extraction pétrole</t>
  </si>
  <si>
    <t>Exploration et exploitation des énergies fossiles</t>
  </si>
  <si>
    <t>TOTAL raffineries et biocarburants</t>
  </si>
  <si>
    <t>Trapil</t>
  </si>
  <si>
    <t>Oléoducs</t>
  </si>
  <si>
    <t>Raffineries biocarburants</t>
  </si>
  <si>
    <t>INSEE</t>
  </si>
  <si>
    <t>Raffineries fossiles</t>
  </si>
  <si>
    <t>Raffineries</t>
  </si>
  <si>
    <t>TOTAL électricité fossile et CCS</t>
  </si>
  <si>
    <t>Capture et stockage de carbone</t>
  </si>
  <si>
    <t>CCS dont DACs</t>
  </si>
  <si>
    <t>EDF</t>
  </si>
  <si>
    <t>Centrales thermiques au charbon</t>
  </si>
  <si>
    <t>Centrales thermiques au fioul</t>
  </si>
  <si>
    <t>RTE, ADEME</t>
  </si>
  <si>
    <t>(MW)</t>
  </si>
  <si>
    <t>Centrales thermiques au gaz</t>
  </si>
  <si>
    <t>Centrales thermiques (charbon, fioul, gaz)</t>
  </si>
  <si>
    <t>TOTAL nucléaire</t>
  </si>
  <si>
    <t>EPR</t>
  </si>
  <si>
    <t>Construction de centrales nucléaires</t>
  </si>
  <si>
    <t xml:space="preserve">Grand Carénage </t>
  </si>
  <si>
    <t>Rénovation et maintenance du parc nucléaire existant</t>
  </si>
  <si>
    <t>TOTAL chaleur renouvelable</t>
  </si>
  <si>
    <t>Solaire thermique</t>
  </si>
  <si>
    <t>ADEME</t>
  </si>
  <si>
    <t>Solaire thermique dans l'agriculture</t>
  </si>
  <si>
    <t>Solaire thermique dans l'industrie</t>
  </si>
  <si>
    <t>Solaire thermique dans le tertiaire</t>
  </si>
  <si>
    <t>Chaufferies biomasse</t>
  </si>
  <si>
    <t>Chaufferies biomasse dans l'agriculture</t>
  </si>
  <si>
    <t>Chaufferies biomasse dans l'industrie</t>
  </si>
  <si>
    <t>Chaufferies biomasse centralisées</t>
  </si>
  <si>
    <t>Injection de biométhane</t>
  </si>
  <si>
    <t>GRTgaz, ADEME</t>
  </si>
  <si>
    <t>(GWh-an cap.)</t>
  </si>
  <si>
    <t>Méthanisation à partir d'installations de stockage de déchets non dangereux (ISDND)</t>
  </si>
  <si>
    <t>Méthanisation à partir de stations d'épuration (STEP)</t>
  </si>
  <si>
    <t>Méthanisation industrielle</t>
  </si>
  <si>
    <t>Méthanisation à partir de déchets ménagers et assimilés</t>
  </si>
  <si>
    <t>Méthanisation centralisée</t>
  </si>
  <si>
    <t>Méthanisation à la ferme</t>
  </si>
  <si>
    <t>Construction et extension des réseaux de chaleur</t>
  </si>
  <si>
    <t>Réseaux de chaleur</t>
  </si>
  <si>
    <t>Géothermie</t>
  </si>
  <si>
    <t>Géothermie haute énergie</t>
  </si>
  <si>
    <t>Géothermie basse énergie</t>
  </si>
  <si>
    <t>Géothermie dans le collectif et le tertiaire</t>
  </si>
  <si>
    <t>TOTAL électricité renouvelable</t>
  </si>
  <si>
    <t>EMR</t>
  </si>
  <si>
    <t>Energies marines renouvelables (hors éolien)</t>
  </si>
  <si>
    <t>Valorisation électricque des déchets</t>
  </si>
  <si>
    <t>Déchets (UIOM)</t>
  </si>
  <si>
    <t>Valorisation électricque de la géothermie</t>
  </si>
  <si>
    <t>Géothermie haute température</t>
  </si>
  <si>
    <t>Cogénération biomasse</t>
  </si>
  <si>
    <t>Biomasse (cogénération)</t>
  </si>
  <si>
    <t>Cogénération biogaz</t>
  </si>
  <si>
    <t>Biogaz (cogénération)</t>
  </si>
  <si>
    <t>ADEME, EDF</t>
  </si>
  <si>
    <t>Hydroélectricité</t>
  </si>
  <si>
    <t>Photovoltaïque</t>
  </si>
  <si>
    <t>SDES, ADEME</t>
  </si>
  <si>
    <t>Photovoltaïque décentralisé hors résidentiel</t>
  </si>
  <si>
    <t>Photovoltaïque décentralisé en résidentiel</t>
  </si>
  <si>
    <t>Photovoltaïque centralisé</t>
  </si>
  <si>
    <t>Eolien</t>
  </si>
  <si>
    <t>Sociétés de projets</t>
  </si>
  <si>
    <t>Eolien en mer</t>
  </si>
  <si>
    <t>Eolien terrestre</t>
  </si>
  <si>
    <t>TOTAL réseau routier</t>
  </si>
  <si>
    <t>SDES</t>
  </si>
  <si>
    <t>Routes</t>
  </si>
  <si>
    <t>TOTAL transport aérien</t>
  </si>
  <si>
    <t>SDES, Air France</t>
  </si>
  <si>
    <t>Avions</t>
  </si>
  <si>
    <t>Matériel de transport aérien</t>
  </si>
  <si>
    <t>SDES, Aéroports de Paris</t>
  </si>
  <si>
    <t>Aéroports</t>
  </si>
  <si>
    <t>Infrastructures aéroportuaires</t>
  </si>
  <si>
    <t>Infrastructures fluviales</t>
  </si>
  <si>
    <t>TOTAL vélos et aménagements cyclables</t>
  </si>
  <si>
    <t>Vélos</t>
  </si>
  <si>
    <t>Union Sport &amp; Cycle</t>
  </si>
  <si>
    <t>(nombre de véhicules)</t>
  </si>
  <si>
    <t>Vélos à assistance électrique</t>
  </si>
  <si>
    <t>Vélos sans assistance électrique, non dédiés aux loisirs</t>
  </si>
  <si>
    <t>Geovelo, ADEME</t>
  </si>
  <si>
    <t>(kilomètres)</t>
  </si>
  <si>
    <t>Extension du réseau cyclable</t>
  </si>
  <si>
    <t>Infrastructures cyclables</t>
  </si>
  <si>
    <t>TOTAL véhicules utilitaires</t>
  </si>
  <si>
    <t>Véhicules utilitaires thermiques</t>
  </si>
  <si>
    <t>Autocars diesel</t>
  </si>
  <si>
    <t>Bennes à ordures ménagères diesel</t>
  </si>
  <si>
    <t>SDES, CNR</t>
  </si>
  <si>
    <t>Poids lourds diesel</t>
  </si>
  <si>
    <t>SDES, Arval Mobility Observatory</t>
  </si>
  <si>
    <t>Véhicules utilitaires diesel</t>
  </si>
  <si>
    <t>Autocars GNV</t>
  </si>
  <si>
    <t>Autocars bas-carbone</t>
  </si>
  <si>
    <t>Poids lourds bas-carbone</t>
  </si>
  <si>
    <t>SDES, AFGNV</t>
  </si>
  <si>
    <t>Bennes à ordures ménagères GNV</t>
  </si>
  <si>
    <t>SDES, Europe Camions</t>
  </si>
  <si>
    <t>Poids lourds GNV</t>
  </si>
  <si>
    <t>Véhicules utilitaires légers bas-carbone</t>
  </si>
  <si>
    <t>SDES, Gaz Mobilité</t>
  </si>
  <si>
    <t>Véhicules utilitaires GNV</t>
  </si>
  <si>
    <t>SDES, La Revue Auto</t>
  </si>
  <si>
    <t>Véhicules utilitaires électriques</t>
  </si>
  <si>
    <t>Voitures thermiques ancienne méthode</t>
  </si>
  <si>
    <t>SDES, L'Argus</t>
  </si>
  <si>
    <t>Voitures non rechargeables</t>
  </si>
  <si>
    <t>Voitures diesel</t>
  </si>
  <si>
    <t>Voitures essence</t>
  </si>
  <si>
    <t>Voitures thermiques (ancienne méthode : avec évolution du seuil d'émissions)</t>
  </si>
  <si>
    <t>TOTAL voitures particulières</t>
  </si>
  <si>
    <t>Voitures et scooters bas-carbone</t>
  </si>
  <si>
    <t>Motoservices.com</t>
  </si>
  <si>
    <t>Scooters et motos électriques</t>
  </si>
  <si>
    <t>Voitures hybrides rechargeables</t>
  </si>
  <si>
    <t>Voitures électriques</t>
  </si>
  <si>
    <t>Voitures particulières bas-carbone</t>
  </si>
  <si>
    <t>TOTAL infrastructures de recharge pour véhicules</t>
  </si>
  <si>
    <t>UFIP</t>
  </si>
  <si>
    <t>(nombre de stations)</t>
  </si>
  <si>
    <t>Stations service</t>
  </si>
  <si>
    <t>Infrastructures de recharge pour carburants alternatifs</t>
  </si>
  <si>
    <t>France Hydrogène</t>
  </si>
  <si>
    <t>Stations hydrogène</t>
  </si>
  <si>
    <t>AFGNV, GRDF</t>
  </si>
  <si>
    <t>Stations GNV</t>
  </si>
  <si>
    <t>AVERE, Enedis</t>
  </si>
  <si>
    <t>(nombre de bornes)</t>
  </si>
  <si>
    <t>Bornes de recharge électrique</t>
  </si>
  <si>
    <t>TOTAL transports en commun urbains</t>
  </si>
  <si>
    <t>Matériel de transport en commun urbain</t>
  </si>
  <si>
    <t>SDES, CATP</t>
  </si>
  <si>
    <t>Autobus diesel</t>
  </si>
  <si>
    <t>Autobus GNV</t>
  </si>
  <si>
    <t>Autobus hybrides</t>
  </si>
  <si>
    <t>Autobus électriques</t>
  </si>
  <si>
    <t>Autobus bas-carbone</t>
  </si>
  <si>
    <t>Métros</t>
  </si>
  <si>
    <t>Tramways</t>
  </si>
  <si>
    <t>Matériel roulant ferré</t>
  </si>
  <si>
    <t>Infrastructures de transport en commun urbain</t>
  </si>
  <si>
    <t>SDES, bilans financiers des collectivités</t>
  </si>
  <si>
    <t>Collectivités dans les autres régions</t>
  </si>
  <si>
    <t>SDES, RATP</t>
  </si>
  <si>
    <t>RATP en Ile-de-France</t>
  </si>
  <si>
    <t>SDES, Société du Grand Paris</t>
  </si>
  <si>
    <t>Grand Paris Express</t>
  </si>
  <si>
    <t>Réseau des transports en commun urbains</t>
  </si>
  <si>
    <t>TOTAL ferroviaire</t>
  </si>
  <si>
    <t>SNCF Réseau, Wikipédia</t>
  </si>
  <si>
    <t>Locomotives diesel</t>
  </si>
  <si>
    <t>Matériel ferroviaire bas-carbone</t>
  </si>
  <si>
    <t>Infrastructures ferroviaires</t>
  </si>
  <si>
    <t>SDES, SNCF Réseau</t>
  </si>
  <si>
    <t>Ferroviaire LGV</t>
  </si>
  <si>
    <t>Ferroviaire SNCF en IDF</t>
  </si>
  <si>
    <t>Ferroviaire hors LGV en province</t>
  </si>
  <si>
    <t>Réseau ferroviaire</t>
  </si>
  <si>
    <t>TOTAL rénovation des bâtiments tertiaires</t>
  </si>
  <si>
    <t>FFB</t>
  </si>
  <si>
    <t>Entretien-amélioration dans les bâtiments tertiaires hors rénovation énergétique</t>
  </si>
  <si>
    <t>Entretien-amélioration des bâtiments tertiaires</t>
  </si>
  <si>
    <t>CODA Stratégies, UFME, etc.</t>
  </si>
  <si>
    <t>(unités)</t>
  </si>
  <si>
    <t>Chaudières gaz hors condensation et fioul</t>
  </si>
  <si>
    <t>Chaudières gaz hors condensation et fioul dans les bâtiments tertiaires</t>
  </si>
  <si>
    <t>Rénovation énergétique des bâtiments tertiaires</t>
  </si>
  <si>
    <t>Rénovation énergétique des bâtiments des entreprises</t>
  </si>
  <si>
    <t>Rénovation énergétique des bâtiments des collectivités territoriales</t>
  </si>
  <si>
    <t>Rénovation énergétique des bâtiments de l'Etat</t>
  </si>
  <si>
    <t>TOTAL rénovation des logements</t>
  </si>
  <si>
    <t>Entretien-amélioration dans les logements hors rénovation énergétique</t>
  </si>
  <si>
    <t>Entretien-amélioration des logements</t>
  </si>
  <si>
    <t>Total gestes de rénovation peu performants</t>
  </si>
  <si>
    <t>UFME, OPEN</t>
  </si>
  <si>
    <t>Isolattion des ouvertures peu performante</t>
  </si>
  <si>
    <t>Marchés et Emplois</t>
  </si>
  <si>
    <t>(milliers de logements ayant bénéficié d'une isolation)</t>
  </si>
  <si>
    <t>Isolation des façades peu performante</t>
  </si>
  <si>
    <t>Isolation des toitures peu performante</t>
  </si>
  <si>
    <t>Isolation des murs peu performante</t>
  </si>
  <si>
    <t>Gestes de rénovation peu performants</t>
  </si>
  <si>
    <t>UNICLIMA</t>
  </si>
  <si>
    <t>(milliers d'unités)</t>
  </si>
  <si>
    <t>Chaudières fioul</t>
  </si>
  <si>
    <t>Chaudières gaz hors condensation</t>
  </si>
  <si>
    <t>Chaudières gaz hors condensation et fioul dans le logement</t>
  </si>
  <si>
    <t>Rénovation énergétique des logements</t>
  </si>
  <si>
    <t>Caisse des Dépôts</t>
  </si>
  <si>
    <t>Rénovation énergétique dans les logements sociaux</t>
  </si>
  <si>
    <t>OPEN</t>
  </si>
  <si>
    <t>Rénovation énergétique dans les copropriétés</t>
  </si>
  <si>
    <t>Rénovation énergétique dans les logements collectifs</t>
  </si>
  <si>
    <t>Isolation des façades performante</t>
  </si>
  <si>
    <t>Isolation des toitures performante</t>
  </si>
  <si>
    <t>Isolation des murs performante</t>
  </si>
  <si>
    <t>Isolation des murs, toitures et façades dans les logements privés</t>
  </si>
  <si>
    <t>Portes et fenêtres</t>
  </si>
  <si>
    <t>Isolation des ouvertures dans les logements privés</t>
  </si>
  <si>
    <t>Observ'ER, Marchés &amp; Emplois</t>
  </si>
  <si>
    <t>(milliers de m²)</t>
  </si>
  <si>
    <t>AFPAC, Marchés et Emplois</t>
  </si>
  <si>
    <t>Chauffe-eaux thermodynamiques</t>
  </si>
  <si>
    <t>Pompes à chaleur</t>
  </si>
  <si>
    <t>Appareils de chauffage au bois performants</t>
  </si>
  <si>
    <t>UNICLIMA, Marchés &amp; Emplois</t>
  </si>
  <si>
    <t>Chaudières gaz à condensation</t>
  </si>
  <si>
    <t>Equipements de chauffage performants dans les logements privés</t>
  </si>
  <si>
    <t>TOTAL construction neuve des bâtiments</t>
  </si>
  <si>
    <t>(m²)</t>
  </si>
  <si>
    <t>Construction neuve de bâtiments tertiaires hors performance énergétique</t>
  </si>
  <si>
    <t>Construction neuve de logements hors performance énergétique</t>
  </si>
  <si>
    <t>Construction neuve de bâtiments hors performance énergétique</t>
  </si>
  <si>
    <t>Performance énergétique des bâtiments tertiaires neufs en surcoût par rapport à la RT 2005</t>
  </si>
  <si>
    <t>Variante : estimation en surcoût par rapport à la RT 2005</t>
  </si>
  <si>
    <t>Performance énergétique des bâtiments tertiaires neufs avec intégration de la performance dans les volumes</t>
  </si>
  <si>
    <t>Performance énergétique des bâtiments tertiaires neufs</t>
  </si>
  <si>
    <t>SDES, CEREN, Observatoire BBC</t>
  </si>
  <si>
    <t>Performance énergétique des bâtiments tertiaires neufs des entreprises</t>
  </si>
  <si>
    <t>Performance énergétique des bâtiments tertiaires neufs des collectivités territoriales</t>
  </si>
  <si>
    <t>Performance énergétique des bâtiments tertiaires neufs de l'Etat</t>
  </si>
  <si>
    <t>Performance énergétique des bâtiments tertiaires</t>
  </si>
  <si>
    <t>Performance énergétique des logements neufs en surcoût par rapport à la RT 2005</t>
  </si>
  <si>
    <t>Performance énergétique des bâtiments neufs avec intégration de la performance dans les volumes</t>
  </si>
  <si>
    <t>Performance énergétique des logements neufs</t>
  </si>
  <si>
    <t>SDES, Observatoire BBC</t>
  </si>
  <si>
    <t>(nombre de logements)</t>
  </si>
  <si>
    <t>Performance énergétique des logements sociaux neufs</t>
  </si>
  <si>
    <t>Performance énergétique des logements privés neufs</t>
  </si>
  <si>
    <t>Construction neuve des bâtiments</t>
  </si>
  <si>
    <t>(M€)</t>
  </si>
  <si>
    <t>(EUR /unité)</t>
  </si>
  <si>
    <t>Invest.</t>
  </si>
  <si>
    <t>Prix</t>
  </si>
  <si>
    <t>Volumes</t>
  </si>
  <si>
    <t>(principales sources)</t>
  </si>
  <si>
    <t>(couleur)</t>
  </si>
  <si>
    <t>(sct)</t>
  </si>
  <si>
    <t>(chapitre)</t>
  </si>
  <si>
    <t>(titre)</t>
  </si>
  <si>
    <t>Panorama IX édition 2022</t>
  </si>
  <si>
    <t>Panorama VIII édition 2021</t>
  </si>
  <si>
    <t>Panorama des financements climat - Edition 2022</t>
  </si>
  <si>
    <t>Annexe 1 - Investissements climat et fossiles réalisés (2011-2021)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</si>
</sst>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11"/>
      <color theme="0"/>
      <name val="Arial"/>
      <family val="2"/>
      <scheme val="minor"/>
    </font>
    <font>
      <b/>
      <sz val="20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right" vertical="center" inden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3" fontId="0" fillId="0" borderId="4" xfId="0" applyNumberFormat="1" applyBorder="1" applyAlignment="1">
      <alignment horizontal="right" vertical="center" indent="1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3" fontId="2" fillId="0" borderId="4" xfId="0" applyNumberFormat="1" applyFont="1" applyBorder="1" applyAlignment="1">
      <alignment horizontal="right" vertical="center" indent="1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3" fontId="2" fillId="6" borderId="1" xfId="0" applyNumberFormat="1" applyFont="1" applyFill="1" applyBorder="1" applyAlignment="1">
      <alignment horizontal="right" vertical="center" indent="1"/>
    </xf>
    <xf numFmtId="0" fontId="0" fillId="6" borderId="2" xfId="0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3" fontId="1" fillId="3" borderId="4" xfId="0" applyNumberFormat="1" applyFont="1" applyFill="1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3" fontId="9" fillId="8" borderId="4" xfId="0" applyNumberFormat="1" applyFont="1" applyFill="1" applyBorder="1" applyAlignment="1">
      <alignment horizontal="right" vertical="center" indent="1"/>
    </xf>
    <xf numFmtId="0" fontId="0" fillId="8" borderId="0" xfId="0" applyFill="1" applyAlignment="1">
      <alignment vertical="center"/>
    </xf>
    <xf numFmtId="0" fontId="2" fillId="8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9" borderId="0" xfId="0" applyFill="1" applyAlignment="1">
      <alignment vertical="center"/>
    </xf>
    <xf numFmtId="0" fontId="0" fillId="0" borderId="5" xfId="0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vertical="center"/>
    </xf>
    <xf numFmtId="3" fontId="9" fillId="0" borderId="4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3" fontId="9" fillId="7" borderId="5" xfId="0" applyNumberFormat="1" applyFont="1" applyFill="1" applyBorder="1" applyAlignment="1">
      <alignment horizontal="right" vertical="center" indent="1"/>
    </xf>
    <xf numFmtId="3" fontId="9" fillId="0" borderId="5" xfId="0" applyNumberFormat="1" applyFont="1" applyBorder="1" applyAlignment="1">
      <alignment horizontal="right" vertical="center" indent="1"/>
    </xf>
    <xf numFmtId="3" fontId="9" fillId="10" borderId="4" xfId="0" applyNumberFormat="1" applyFont="1" applyFill="1" applyBorder="1" applyAlignment="1">
      <alignment horizontal="right" vertical="center" indent="1"/>
    </xf>
    <xf numFmtId="3" fontId="11" fillId="8" borderId="4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8" borderId="0" xfId="0" applyFont="1" applyFill="1" applyAlignment="1">
      <alignment vertical="center"/>
    </xf>
    <xf numFmtId="0" fontId="13" fillId="8" borderId="5" xfId="0" applyFont="1" applyFill="1" applyBorder="1" applyAlignment="1">
      <alignment vertical="center"/>
    </xf>
    <xf numFmtId="3" fontId="11" fillId="0" borderId="4" xfId="0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 indent="1"/>
    </xf>
    <xf numFmtId="3" fontId="11" fillId="7" borderId="4" xfId="0" applyNumberFormat="1" applyFont="1" applyFill="1" applyBorder="1" applyAlignment="1">
      <alignment horizontal="right" vertical="center" indent="1"/>
    </xf>
    <xf numFmtId="0" fontId="13" fillId="0" borderId="5" xfId="0" applyFont="1" applyBorder="1" applyAlignment="1">
      <alignment vertical="center"/>
    </xf>
    <xf numFmtId="3" fontId="9" fillId="10" borderId="5" xfId="0" applyNumberFormat="1" applyFont="1" applyFill="1" applyBorder="1" applyAlignment="1">
      <alignment horizontal="right" vertical="center" indent="1"/>
    </xf>
    <xf numFmtId="3" fontId="12" fillId="0" borderId="0" xfId="0" applyNumberFormat="1" applyFont="1" applyAlignment="1">
      <alignment vertical="center"/>
    </xf>
    <xf numFmtId="3" fontId="2" fillId="8" borderId="5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xime LEDEZ" id="{414F0725-DD13-4B3F-9039-A6B16E2DC08D}" userId="S::maxime.ledez@i4ce.org::5f0321db-adf4-4d7c-9612-af0f63673fcd" providerId="AD"/>
</personList>
</file>

<file path=xl/theme/theme1.xml><?xml version="1.0" encoding="utf-8"?>
<a:theme xmlns:a="http://schemas.openxmlformats.org/drawingml/2006/main" name="ThèmeExcel">
  <a:themeElements>
    <a:clrScheme name="Office I4CE">
      <a:dk1>
        <a:srgbClr val="404041"/>
      </a:dk1>
      <a:lt1>
        <a:sysClr val="window" lastClr="FFFFFF"/>
      </a:lt1>
      <a:dk2>
        <a:srgbClr val="0B4EA2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944E94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31" dT="2022-09-15T12:45:00.23" personId="{414F0725-DD13-4B3F-9039-A6B16E2DC08D}" id="{5CCC7792-596A-466E-8E34-FF11612CB5CB}">
    <text>Inclut également les autocars diesel</text>
  </threadedComment>
  <threadedComment ref="J162" dT="2022-09-15T12:59:07.88" personId="{414F0725-DD13-4B3F-9039-A6B16E2DC08D}" id="{40ABF848-B91A-47E5-B1E5-F96CADDEFD57}">
    <text>A partit de l'ancienne méthode, avec prise en compte d'un seuil d'émissions de CO2 conventionnelles</text>
  </threadedComment>
  <threadedComment ref="J163" dT="2022-09-15T12:59:07.88" personId="{414F0725-DD13-4B3F-9039-A6B16E2DC08D}" id="{894DFC27-08ED-4048-B1E8-44862061E1E0}">
    <text>A partit de l'ancienne méthode, avec prise en compte d'un seuil d'émissions de CO2 conventionnelles</text>
  </threadedComment>
  <threadedComment ref="J164" dT="2022-09-15T12:59:07.88" personId="{414F0725-DD13-4B3F-9039-A6B16E2DC08D}" id="{814F0794-381B-48BE-B93A-2173FE2AB797}">
    <text>A partit de l'ancienne méthode, avec prise en compte d'un seuil d'émissions de CO2 conventionnelles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91B1-5841-4634-951A-D419218261A6}">
  <dimension ref="A2:AQ503"/>
  <sheetViews>
    <sheetView showGridLines="0" tabSelected="1" zoomScale="50" zoomScaleNormal="50" workbookViewId="0">
      <pane xSplit="2" ySplit="8" topLeftCell="C23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5" defaultRowHeight="14" outlineLevelRow="2" x14ac:dyDescent="0.3"/>
  <cols>
    <col min="1" max="1" width="11.5" style="1"/>
    <col min="2" max="2" width="79.9140625" style="1" customWidth="1"/>
    <col min="3" max="5" width="11.5" style="1"/>
    <col min="6" max="6" width="48.25" style="1" customWidth="1"/>
    <col min="7" max="7" width="28.83203125" style="1" customWidth="1"/>
    <col min="8" max="43" width="10.9140625" style="1" customWidth="1"/>
    <col min="44" max="16384" width="11.5" style="1"/>
  </cols>
  <sheetData>
    <row r="2" spans="1:43" ht="25" x14ac:dyDescent="0.3">
      <c r="B2" s="85" t="s">
        <v>343</v>
      </c>
    </row>
    <row r="3" spans="1:43" x14ac:dyDescent="0.3">
      <c r="B3"/>
    </row>
    <row r="4" spans="1:43" ht="23" x14ac:dyDescent="0.3">
      <c r="A4" s="80"/>
      <c r="B4" s="86" t="s">
        <v>344</v>
      </c>
    </row>
    <row r="5" spans="1:43" ht="48" customHeight="1" x14ac:dyDescent="0.3">
      <c r="B5" s="84"/>
      <c r="C5" s="83"/>
      <c r="D5" s="83"/>
      <c r="E5" s="83"/>
      <c r="F5" s="83"/>
      <c r="G5" s="82"/>
      <c r="H5" s="87" t="s">
        <v>342</v>
      </c>
      <c r="I5" s="88"/>
      <c r="J5" s="89"/>
      <c r="K5" s="88" t="s">
        <v>341</v>
      </c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9"/>
    </row>
    <row r="6" spans="1:43" ht="27" customHeight="1" x14ac:dyDescent="0.3">
      <c r="B6" s="81"/>
      <c r="G6" s="42"/>
      <c r="H6" s="87">
        <v>2020</v>
      </c>
      <c r="I6" s="88"/>
      <c r="J6" s="89"/>
      <c r="K6" s="87">
        <v>2011</v>
      </c>
      <c r="L6" s="88"/>
      <c r="M6" s="89"/>
      <c r="N6" s="87">
        <v>2012</v>
      </c>
      <c r="O6" s="88"/>
      <c r="P6" s="89"/>
      <c r="Q6" s="87">
        <v>2013</v>
      </c>
      <c r="R6" s="88"/>
      <c r="S6" s="89"/>
      <c r="T6" s="87">
        <v>2014</v>
      </c>
      <c r="U6" s="88"/>
      <c r="V6" s="89"/>
      <c r="W6" s="87">
        <v>2015</v>
      </c>
      <c r="X6" s="88"/>
      <c r="Y6" s="89"/>
      <c r="Z6" s="87">
        <v>2016</v>
      </c>
      <c r="AA6" s="88"/>
      <c r="AB6" s="89"/>
      <c r="AC6" s="87">
        <v>2017</v>
      </c>
      <c r="AD6" s="88"/>
      <c r="AE6" s="89"/>
      <c r="AF6" s="87">
        <v>2018</v>
      </c>
      <c r="AG6" s="88"/>
      <c r="AH6" s="89"/>
      <c r="AI6" s="87">
        <v>2019</v>
      </c>
      <c r="AJ6" s="88"/>
      <c r="AK6" s="89"/>
      <c r="AL6" s="87">
        <v>2020</v>
      </c>
      <c r="AM6" s="88"/>
      <c r="AN6" s="89"/>
      <c r="AO6" s="87">
        <v>2021</v>
      </c>
      <c r="AP6" s="88"/>
      <c r="AQ6" s="89"/>
    </row>
    <row r="7" spans="1:43" x14ac:dyDescent="0.3">
      <c r="B7" s="79" t="s">
        <v>340</v>
      </c>
      <c r="C7" s="48" t="s">
        <v>339</v>
      </c>
      <c r="D7" s="48" t="s">
        <v>338</v>
      </c>
      <c r="E7" s="48" t="s">
        <v>337</v>
      </c>
      <c r="F7" s="48" t="s">
        <v>264</v>
      </c>
      <c r="G7" s="48" t="s">
        <v>336</v>
      </c>
      <c r="H7" s="78" t="s">
        <v>335</v>
      </c>
      <c r="I7" s="77" t="s">
        <v>334</v>
      </c>
      <c r="J7" s="76" t="s">
        <v>333</v>
      </c>
      <c r="K7" s="78" t="s">
        <v>335</v>
      </c>
      <c r="L7" s="77" t="s">
        <v>334</v>
      </c>
      <c r="M7" s="76" t="s">
        <v>333</v>
      </c>
      <c r="N7" s="78" t="s">
        <v>335</v>
      </c>
      <c r="O7" s="77" t="s">
        <v>334</v>
      </c>
      <c r="P7" s="76" t="s">
        <v>333</v>
      </c>
      <c r="Q7" s="78" t="s">
        <v>335</v>
      </c>
      <c r="R7" s="77" t="s">
        <v>334</v>
      </c>
      <c r="S7" s="76" t="s">
        <v>333</v>
      </c>
      <c r="T7" s="78" t="s">
        <v>335</v>
      </c>
      <c r="U7" s="77" t="s">
        <v>334</v>
      </c>
      <c r="V7" s="76" t="s">
        <v>333</v>
      </c>
      <c r="W7" s="78" t="s">
        <v>335</v>
      </c>
      <c r="X7" s="77" t="s">
        <v>334</v>
      </c>
      <c r="Y7" s="76" t="s">
        <v>333</v>
      </c>
      <c r="Z7" s="78" t="s">
        <v>335</v>
      </c>
      <c r="AA7" s="77" t="s">
        <v>334</v>
      </c>
      <c r="AB7" s="76" t="s">
        <v>333</v>
      </c>
      <c r="AC7" s="78" t="s">
        <v>335</v>
      </c>
      <c r="AD7" s="77" t="s">
        <v>334</v>
      </c>
      <c r="AE7" s="76" t="s">
        <v>333</v>
      </c>
      <c r="AF7" s="78" t="s">
        <v>335</v>
      </c>
      <c r="AG7" s="77" t="s">
        <v>334</v>
      </c>
      <c r="AH7" s="76" t="s">
        <v>333</v>
      </c>
      <c r="AI7" s="78" t="s">
        <v>335</v>
      </c>
      <c r="AJ7" s="77" t="s">
        <v>334</v>
      </c>
      <c r="AK7" s="76" t="s">
        <v>333</v>
      </c>
      <c r="AL7" s="78" t="s">
        <v>335</v>
      </c>
      <c r="AM7" s="77" t="s">
        <v>334</v>
      </c>
      <c r="AN7" s="76" t="s">
        <v>333</v>
      </c>
      <c r="AO7" s="78" t="s">
        <v>335</v>
      </c>
      <c r="AP7" s="77" t="s">
        <v>334</v>
      </c>
      <c r="AQ7" s="76" t="s">
        <v>333</v>
      </c>
    </row>
    <row r="8" spans="1:43" x14ac:dyDescent="0.3">
      <c r="B8" s="75"/>
      <c r="C8" s="74"/>
      <c r="D8" s="74"/>
      <c r="E8" s="74"/>
      <c r="F8" s="74"/>
      <c r="G8" s="74"/>
      <c r="H8" s="73" t="s">
        <v>264</v>
      </c>
      <c r="I8" s="72" t="s">
        <v>332</v>
      </c>
      <c r="J8" s="71" t="s">
        <v>331</v>
      </c>
      <c r="K8" s="73" t="s">
        <v>264</v>
      </c>
      <c r="L8" s="72" t="s">
        <v>332</v>
      </c>
      <c r="M8" s="71" t="s">
        <v>331</v>
      </c>
      <c r="N8" s="73" t="s">
        <v>264</v>
      </c>
      <c r="O8" s="72" t="s">
        <v>332</v>
      </c>
      <c r="P8" s="71" t="s">
        <v>331</v>
      </c>
      <c r="Q8" s="73" t="s">
        <v>264</v>
      </c>
      <c r="R8" s="72" t="s">
        <v>332</v>
      </c>
      <c r="S8" s="71" t="s">
        <v>331</v>
      </c>
      <c r="T8" s="73" t="s">
        <v>264</v>
      </c>
      <c r="U8" s="72" t="s">
        <v>332</v>
      </c>
      <c r="V8" s="71" t="s">
        <v>331</v>
      </c>
      <c r="W8" s="73" t="s">
        <v>264</v>
      </c>
      <c r="X8" s="72" t="s">
        <v>332</v>
      </c>
      <c r="Y8" s="71" t="s">
        <v>331</v>
      </c>
      <c r="Z8" s="73" t="s">
        <v>264</v>
      </c>
      <c r="AA8" s="72" t="s">
        <v>332</v>
      </c>
      <c r="AB8" s="71" t="s">
        <v>331</v>
      </c>
      <c r="AC8" s="73" t="s">
        <v>264</v>
      </c>
      <c r="AD8" s="72" t="s">
        <v>332</v>
      </c>
      <c r="AE8" s="71" t="s">
        <v>331</v>
      </c>
      <c r="AF8" s="73" t="s">
        <v>264</v>
      </c>
      <c r="AG8" s="72" t="s">
        <v>332</v>
      </c>
      <c r="AH8" s="71" t="s">
        <v>331</v>
      </c>
      <c r="AI8" s="73" t="s">
        <v>264</v>
      </c>
      <c r="AJ8" s="72" t="s">
        <v>332</v>
      </c>
      <c r="AK8" s="71" t="s">
        <v>331</v>
      </c>
      <c r="AL8" s="73" t="s">
        <v>264</v>
      </c>
      <c r="AM8" s="72" t="s">
        <v>332</v>
      </c>
      <c r="AN8" s="71" t="s">
        <v>331</v>
      </c>
      <c r="AO8" s="73" t="s">
        <v>264</v>
      </c>
      <c r="AP8" s="72" t="s">
        <v>332</v>
      </c>
      <c r="AQ8" s="71" t="s">
        <v>331</v>
      </c>
    </row>
    <row r="9" spans="1:43" ht="18" customHeight="1" x14ac:dyDescent="0.3">
      <c r="A9" s="24"/>
      <c r="B9" s="70" t="s">
        <v>330</v>
      </c>
      <c r="H9" s="7"/>
      <c r="J9" s="42"/>
      <c r="K9" s="7"/>
      <c r="M9" s="42"/>
      <c r="N9" s="7"/>
      <c r="P9" s="42"/>
      <c r="Q9" s="7"/>
      <c r="S9" s="42"/>
      <c r="T9" s="7"/>
      <c r="V9" s="42"/>
      <c r="W9" s="7"/>
      <c r="Y9" s="42"/>
      <c r="Z9" s="7"/>
      <c r="AB9" s="42"/>
      <c r="AC9" s="7"/>
      <c r="AE9" s="42"/>
      <c r="AF9" s="7"/>
      <c r="AH9" s="42"/>
      <c r="AI9" s="7"/>
      <c r="AK9" s="42"/>
      <c r="AL9" s="7"/>
      <c r="AN9" s="42"/>
      <c r="AO9" s="7"/>
      <c r="AQ9" s="42"/>
    </row>
    <row r="10" spans="1:43" ht="18" customHeight="1" x14ac:dyDescent="0.3">
      <c r="A10" s="24"/>
      <c r="B10" s="43"/>
      <c r="H10" s="7"/>
      <c r="J10" s="42"/>
      <c r="K10" s="7"/>
      <c r="M10" s="42"/>
      <c r="N10" s="7"/>
      <c r="P10" s="42"/>
      <c r="Q10" s="7"/>
      <c r="S10" s="42"/>
      <c r="T10" s="7"/>
      <c r="V10" s="42"/>
      <c r="W10" s="7"/>
      <c r="Y10" s="42"/>
      <c r="Z10" s="7"/>
      <c r="AB10" s="42"/>
      <c r="AC10" s="7"/>
      <c r="AE10" s="42"/>
      <c r="AF10" s="7"/>
      <c r="AH10" s="42"/>
      <c r="AI10" s="7"/>
      <c r="AK10" s="42"/>
      <c r="AL10" s="7"/>
      <c r="AN10" s="42"/>
      <c r="AO10" s="7"/>
      <c r="AQ10" s="42"/>
    </row>
    <row r="11" spans="1:43" ht="18" customHeight="1" x14ac:dyDescent="0.3">
      <c r="B11" s="46" t="s">
        <v>325</v>
      </c>
      <c r="H11" s="7"/>
      <c r="J11" s="42"/>
      <c r="K11" s="7"/>
      <c r="M11" s="42"/>
      <c r="N11" s="7"/>
      <c r="P11" s="42"/>
      <c r="Q11" s="7"/>
      <c r="S11" s="42"/>
      <c r="T11" s="7"/>
      <c r="V11" s="42"/>
      <c r="W11" s="7"/>
      <c r="Y11" s="42"/>
      <c r="Z11" s="7"/>
      <c r="AB11" s="42"/>
      <c r="AC11" s="7"/>
      <c r="AE11" s="42"/>
      <c r="AF11" s="7"/>
      <c r="AH11" s="42"/>
      <c r="AI11" s="7"/>
      <c r="AK11" s="42"/>
      <c r="AL11" s="7"/>
      <c r="AN11" s="42"/>
      <c r="AO11" s="7"/>
      <c r="AQ11" s="42"/>
    </row>
    <row r="12" spans="1:43" ht="18" customHeight="1" x14ac:dyDescent="0.3">
      <c r="B12" s="45" t="s">
        <v>329</v>
      </c>
      <c r="C12" s="1">
        <v>1</v>
      </c>
      <c r="D12" s="1" t="s">
        <v>17</v>
      </c>
      <c r="E12" s="15" t="s">
        <v>21</v>
      </c>
      <c r="F12" s="1" t="s">
        <v>327</v>
      </c>
      <c r="G12" s="1" t="s">
        <v>326</v>
      </c>
      <c r="H12" s="7"/>
      <c r="J12" s="42"/>
      <c r="K12" s="52">
        <v>343616.02894017205</v>
      </c>
      <c r="L12" s="18">
        <f>M12*10^6/K12</f>
        <v>36023.846000265446</v>
      </c>
      <c r="M12" s="47">
        <v>12378.370909763511</v>
      </c>
      <c r="N12" s="52">
        <v>340001.05499314214</v>
      </c>
      <c r="O12" s="18">
        <f>P12*10^6/N12</f>
        <v>37480.098324964463</v>
      </c>
      <c r="P12" s="47">
        <v>12743.272971734617</v>
      </c>
      <c r="Q12" s="52">
        <v>326897.64405119448</v>
      </c>
      <c r="R12" s="18">
        <f>S12*10^6/Q12</f>
        <v>39214.88817260525</v>
      </c>
      <c r="S12" s="47">
        <v>12819.254555355707</v>
      </c>
      <c r="T12" s="52">
        <v>286442.3456636889</v>
      </c>
      <c r="U12" s="18">
        <f>V12*10^6/T12</f>
        <v>42901.100482336748</v>
      </c>
      <c r="V12" s="47">
        <v>12288.691853714154</v>
      </c>
      <c r="W12" s="52">
        <v>264642.50698108779</v>
      </c>
      <c r="X12" s="18">
        <f>Y12*10^6/W12</f>
        <v>44586.234284536127</v>
      </c>
      <c r="Y12" s="47">
        <v>11799.412817905768</v>
      </c>
      <c r="Z12" s="52">
        <v>278314.22252821008</v>
      </c>
      <c r="AA12" s="18">
        <f>AB12*10^6/Z12</f>
        <v>44762.929698749431</v>
      </c>
      <c r="AB12" s="47">
        <v>12458.159977192374</v>
      </c>
      <c r="AC12" s="52">
        <v>326088.94699131371</v>
      </c>
      <c r="AD12" s="18">
        <f>AE12*10^6/AC12</f>
        <v>44650.835660193057</v>
      </c>
      <c r="AE12" s="47">
        <v>14560.143982714553</v>
      </c>
      <c r="AF12" s="52">
        <v>346910.00477154215</v>
      </c>
      <c r="AG12" s="18">
        <f>AH12*10^6/AF12</f>
        <v>44984.08824971797</v>
      </c>
      <c r="AH12" s="47">
        <v>15605.430269353134</v>
      </c>
      <c r="AI12" s="52">
        <v>343008.38608111831</v>
      </c>
      <c r="AJ12" s="18">
        <f>AK12*10^6/AI12</f>
        <v>46058.923136942147</v>
      </c>
      <c r="AK12" s="47">
        <v>15798.596889836805</v>
      </c>
      <c r="AL12" s="52">
        <v>259576.11800634468</v>
      </c>
      <c r="AM12" s="18">
        <f>AN12*10^6/AL12</f>
        <v>47192.995595961278</v>
      </c>
      <c r="AN12" s="47">
        <v>12250.174593890149</v>
      </c>
      <c r="AO12" s="52">
        <v>289441.48705000541</v>
      </c>
      <c r="AP12" s="18">
        <f>AQ12*10^6/AO12</f>
        <v>50033.580723163614</v>
      </c>
      <c r="AQ12" s="47">
        <v>14481.794006948961</v>
      </c>
    </row>
    <row r="13" spans="1:43" ht="18" customHeight="1" x14ac:dyDescent="0.3">
      <c r="B13" s="45" t="s">
        <v>328</v>
      </c>
      <c r="C13" s="1">
        <v>1</v>
      </c>
      <c r="D13" s="1" t="s">
        <v>17</v>
      </c>
      <c r="E13" s="15" t="s">
        <v>21</v>
      </c>
      <c r="F13" s="1" t="s">
        <v>327</v>
      </c>
      <c r="G13" s="1" t="s">
        <v>326</v>
      </c>
      <c r="H13" s="7"/>
      <c r="J13" s="42"/>
      <c r="K13" s="52">
        <v>66668</v>
      </c>
      <c r="L13" s="18">
        <f>M13*10^6/K13</f>
        <v>27783.567066827865</v>
      </c>
      <c r="M13" s="47">
        <v>1852.2748492112801</v>
      </c>
      <c r="N13" s="52">
        <v>65436.999999999993</v>
      </c>
      <c r="O13" s="18">
        <f>P13*10^6/N13</f>
        <v>31213.334277907557</v>
      </c>
      <c r="P13" s="47">
        <v>2042.5069551434367</v>
      </c>
      <c r="Q13" s="52">
        <v>59658.999999999993</v>
      </c>
      <c r="R13" s="18">
        <f>S13*10^6/Q13</f>
        <v>33416.314944815655</v>
      </c>
      <c r="S13" s="47">
        <v>1993.5839332927569</v>
      </c>
      <c r="T13" s="52">
        <v>67719</v>
      </c>
      <c r="U13" s="18">
        <f>V13*10^6/T13</f>
        <v>33785.099711138515</v>
      </c>
      <c r="V13" s="47">
        <v>2287.8931673385891</v>
      </c>
      <c r="W13" s="52">
        <v>71448</v>
      </c>
      <c r="X13" s="18">
        <f>Y13*10^6/W13</f>
        <v>33919.874568401377</v>
      </c>
      <c r="Y13" s="47">
        <v>2423.5071981631418</v>
      </c>
      <c r="Z13" s="52">
        <v>68411.999999999985</v>
      </c>
      <c r="AA13" s="18">
        <f>AB13*10^6/Z13</f>
        <v>34174.107898329421</v>
      </c>
      <c r="AB13" s="47">
        <v>2337.9190695405118</v>
      </c>
      <c r="AC13" s="52">
        <v>62896</v>
      </c>
      <c r="AD13" s="18">
        <f>AE13*10^6/AC13</f>
        <v>34444.582565203731</v>
      </c>
      <c r="AE13" s="47">
        <v>2166.4264650210539</v>
      </c>
      <c r="AF13" s="52">
        <v>63203</v>
      </c>
      <c r="AG13" s="18">
        <f>AH13*10^6/AF13</f>
        <v>35350.754619224572</v>
      </c>
      <c r="AH13" s="47">
        <v>2234.2737441988506</v>
      </c>
      <c r="AI13" s="52">
        <v>59067.999999999993</v>
      </c>
      <c r="AJ13" s="18">
        <f>AK13*10^6/AI13</f>
        <v>36513.137435601187</v>
      </c>
      <c r="AK13" s="47">
        <v>2156.7580020460905</v>
      </c>
      <c r="AL13" s="52">
        <v>52584.999999999993</v>
      </c>
      <c r="AM13" s="18">
        <f>AN13*10^6/AL13</f>
        <v>37303.028344465209</v>
      </c>
      <c r="AN13" s="47">
        <v>1961.5797454937026</v>
      </c>
      <c r="AO13" s="52">
        <v>58635.134516313672</v>
      </c>
      <c r="AP13" s="18">
        <f>AQ13*10^6/AO13</f>
        <v>39428.055078782403</v>
      </c>
      <c r="AQ13" s="47">
        <v>2311.8693132610306</v>
      </c>
    </row>
    <row r="14" spans="1:43" ht="18" customHeight="1" x14ac:dyDescent="0.3">
      <c r="B14" s="46"/>
      <c r="H14" s="7"/>
      <c r="J14" s="42"/>
      <c r="K14" s="7"/>
      <c r="M14" s="42"/>
      <c r="N14" s="7"/>
      <c r="P14" s="42"/>
      <c r="Q14" s="7"/>
      <c r="S14" s="42"/>
      <c r="T14" s="7"/>
      <c r="V14" s="42"/>
      <c r="W14" s="7"/>
      <c r="Y14" s="42"/>
      <c r="Z14" s="7"/>
      <c r="AB14" s="42"/>
      <c r="AC14" s="7"/>
      <c r="AE14" s="42"/>
      <c r="AF14" s="7"/>
      <c r="AH14" s="42"/>
      <c r="AI14" s="7"/>
      <c r="AK14" s="42"/>
      <c r="AL14" s="7"/>
      <c r="AN14" s="42"/>
      <c r="AO14" s="7"/>
      <c r="AQ14" s="42"/>
    </row>
    <row r="15" spans="1:43" ht="18" customHeight="1" x14ac:dyDescent="0.3">
      <c r="B15" s="41" t="s">
        <v>325</v>
      </c>
      <c r="C15" s="40"/>
      <c r="D15" s="40"/>
      <c r="E15" s="40"/>
      <c r="F15" s="40"/>
      <c r="G15" s="40"/>
      <c r="H15" s="7"/>
      <c r="J15" s="42"/>
      <c r="K15" s="69">
        <f>SUM(K12:K13)</f>
        <v>410284.02894017205</v>
      </c>
      <c r="L15" s="18">
        <f>M15*10^6/K15</f>
        <v>34684.864033666585</v>
      </c>
      <c r="M15" s="39">
        <f>SUM(M12:M13)</f>
        <v>14230.645758974792</v>
      </c>
      <c r="N15" s="69">
        <f>SUM(N12:N13)</f>
        <v>405438.05499314214</v>
      </c>
      <c r="O15" s="18">
        <f>P15*10^6/N15</f>
        <v>36468.653459597299</v>
      </c>
      <c r="P15" s="39">
        <f>SUM(P12:P13)</f>
        <v>14785.779926878055</v>
      </c>
      <c r="Q15" s="69">
        <f>SUM(Q12:Q13)</f>
        <v>386556.64405119448</v>
      </c>
      <c r="R15" s="18">
        <f>S15*10^6/Q15</f>
        <v>38319.968668515998</v>
      </c>
      <c r="S15" s="39">
        <f>SUM(S12:S13)</f>
        <v>14812.838488648464</v>
      </c>
      <c r="T15" s="69">
        <f>SUM(T12:T13)</f>
        <v>354161.3456636889</v>
      </c>
      <c r="U15" s="18">
        <f>V15*10^6/T15</f>
        <v>41158.034888693488</v>
      </c>
      <c r="V15" s="39">
        <f>SUM(V12:V13)</f>
        <v>14576.585021052742</v>
      </c>
      <c r="W15" s="69">
        <f>SUM(W12:W13)</f>
        <v>336090.50698108779</v>
      </c>
      <c r="X15" s="18">
        <f>Y15*10^6/W15</f>
        <v>42318.719870505745</v>
      </c>
      <c r="Y15" s="39">
        <f>SUM(Y12:Y13)</f>
        <v>14222.920016068911</v>
      </c>
      <c r="Z15" s="69">
        <f>SUM(Z12:Z13)</f>
        <v>346726.22252821008</v>
      </c>
      <c r="AA15" s="18">
        <f>AB15*10^6/Z15</f>
        <v>42673.666095528897</v>
      </c>
      <c r="AB15" s="39">
        <f>SUM(AB12:AB13)</f>
        <v>14796.079046732886</v>
      </c>
      <c r="AC15" s="69">
        <f>SUM(AC12:AC13)</f>
        <v>388984.94699131371</v>
      </c>
      <c r="AD15" s="18">
        <f>AE15*10^6/AC15</f>
        <v>43000.559731451831</v>
      </c>
      <c r="AE15" s="39">
        <f>SUM(AE12:AE13)</f>
        <v>16726.570447735608</v>
      </c>
      <c r="AF15" s="69">
        <f>SUM(AF12:AF13)</f>
        <v>410113.00477154215</v>
      </c>
      <c r="AG15" s="18">
        <f>AH15*10^6/AF15</f>
        <v>43499.483815417618</v>
      </c>
      <c r="AH15" s="39">
        <f>SUM(AH12:AH13)</f>
        <v>17839.704013551986</v>
      </c>
      <c r="AI15" s="69">
        <f>SUM(AI12:AI13)</f>
        <v>402076.38608111831</v>
      </c>
      <c r="AJ15" s="18">
        <f>AK15*10^6/AI15</f>
        <v>44656.576495045469</v>
      </c>
      <c r="AK15" s="39">
        <f>SUM(AK12:AK13)</f>
        <v>17955.354891882896</v>
      </c>
      <c r="AL15" s="69">
        <f>SUM(AL12:AL13)</f>
        <v>312161.11800634465</v>
      </c>
      <c r="AM15" s="18">
        <f>AN15*10^6/AL15</f>
        <v>45526.984366755758</v>
      </c>
      <c r="AN15" s="39">
        <f>SUM(AN12:AN13)</f>
        <v>14211.754339383851</v>
      </c>
      <c r="AO15" s="69">
        <f>SUM(AO12:AO13)</f>
        <v>348076.62156631908</v>
      </c>
      <c r="AP15" s="18">
        <f>AQ15*10^6/AO15</f>
        <v>48247.03033671077</v>
      </c>
      <c r="AQ15" s="39">
        <f>SUM(AQ12:AQ13)</f>
        <v>16793.663320209991</v>
      </c>
    </row>
    <row r="16" spans="1:43" ht="18" customHeight="1" x14ac:dyDescent="0.3">
      <c r="B16" s="41" t="s">
        <v>324</v>
      </c>
      <c r="C16" s="40"/>
      <c r="D16" s="40"/>
      <c r="E16" s="40"/>
      <c r="F16" s="40"/>
      <c r="G16" s="40"/>
      <c r="H16" s="7"/>
      <c r="J16" s="42"/>
      <c r="K16" s="52">
        <v>340099.1836814229</v>
      </c>
      <c r="L16" s="18">
        <f>M16*10^6/K16</f>
        <v>41842.634271962554</v>
      </c>
      <c r="M16" s="39">
        <f>SUM(M12:M13)</f>
        <v>14230.645758974792</v>
      </c>
      <c r="N16" s="52">
        <v>344737.05152008333</v>
      </c>
      <c r="O16" s="18">
        <f>P16*10^6/N16</f>
        <v>42890.022588757565</v>
      </c>
      <c r="P16" s="39">
        <f>SUM(P12:P13)</f>
        <v>14785.779926878055</v>
      </c>
      <c r="Q16" s="52">
        <v>348549.06752372242</v>
      </c>
      <c r="R16" s="18">
        <f>S16*10^6/Q16</f>
        <v>42498.574429955392</v>
      </c>
      <c r="S16" s="39">
        <f>SUM(S12:S13)</f>
        <v>14812.838488648464</v>
      </c>
      <c r="T16" s="52">
        <v>342393.3233935567</v>
      </c>
      <c r="U16" s="18">
        <f>V16*10^6/T16</f>
        <v>42572.632189728763</v>
      </c>
      <c r="V16" s="39">
        <f>SUM(V12:V13)</f>
        <v>14576.585021052742</v>
      </c>
      <c r="W16" s="52">
        <v>336090.50698108785</v>
      </c>
      <c r="X16" s="18">
        <f>Y16*10^6/W16</f>
        <v>42318.719870505738</v>
      </c>
      <c r="Y16" s="39">
        <f>SUM(Y12:Y13)</f>
        <v>14222.920016068911</v>
      </c>
      <c r="Z16" s="52">
        <v>347376.42525861488</v>
      </c>
      <c r="AA16" s="18">
        <f>AB16*10^6/Z16</f>
        <v>42593.79154966402</v>
      </c>
      <c r="AB16" s="39">
        <f>SUM(AB12:AB13)</f>
        <v>14796.079046732886</v>
      </c>
      <c r="AC16" s="52">
        <v>385236.13879019918</v>
      </c>
      <c r="AD16" s="18">
        <f>AE16*10^6/AC16</f>
        <v>43419.006587138887</v>
      </c>
      <c r="AE16" s="39">
        <f>SUM(AE12:AE13)</f>
        <v>16726.570447735608</v>
      </c>
      <c r="AF16" s="52">
        <v>401577.37753816851</v>
      </c>
      <c r="AG16" s="18">
        <f>AH16*10^6/AF16</f>
        <v>44424.076184063393</v>
      </c>
      <c r="AH16" s="39">
        <f>SUM(AH12:AH13)</f>
        <v>17839.704013551986</v>
      </c>
      <c r="AI16" s="52">
        <v>393680.07976187632</v>
      </c>
      <c r="AJ16" s="18">
        <f>AK16*10^6/AI16</f>
        <v>45609.000340437546</v>
      </c>
      <c r="AK16" s="39">
        <f>SUM(AK12:AK13)</f>
        <v>17955.354891882896</v>
      </c>
      <c r="AL16" s="52">
        <v>307322.49806349486</v>
      </c>
      <c r="AM16" s="18">
        <f>AN16*10^6/AL16</f>
        <v>46243.781138495135</v>
      </c>
      <c r="AN16" s="39">
        <f>SUM(AN12:AN13)</f>
        <v>14211.754339383851</v>
      </c>
      <c r="AO16" s="52">
        <v>346810.30953753652</v>
      </c>
      <c r="AP16" s="18">
        <f>AQ16*10^6/AO16</f>
        <v>48423.195211826176</v>
      </c>
      <c r="AQ16" s="39">
        <f>SUM(AQ12:AQ13)</f>
        <v>16793.663320209991</v>
      </c>
    </row>
    <row r="17" spans="2:43" ht="18" customHeight="1" x14ac:dyDescent="0.3">
      <c r="B17" s="46"/>
      <c r="H17" s="7"/>
      <c r="J17" s="42"/>
      <c r="K17" s="7"/>
      <c r="M17" s="42"/>
      <c r="N17" s="7"/>
      <c r="P17" s="42"/>
      <c r="Q17" s="7"/>
      <c r="S17" s="42"/>
      <c r="T17" s="7"/>
      <c r="V17" s="42"/>
      <c r="W17" s="7"/>
      <c r="Y17" s="42"/>
      <c r="Z17" s="7"/>
      <c r="AB17" s="42"/>
      <c r="AC17" s="7"/>
      <c r="AE17" s="42"/>
      <c r="AF17" s="7"/>
      <c r="AH17" s="42"/>
      <c r="AI17" s="7"/>
      <c r="AK17" s="42"/>
      <c r="AL17" s="7"/>
      <c r="AN17" s="42"/>
      <c r="AO17" s="7"/>
      <c r="AQ17" s="42"/>
    </row>
    <row r="18" spans="2:43" ht="18" customHeight="1" x14ac:dyDescent="0.3">
      <c r="B18" s="66" t="s">
        <v>315</v>
      </c>
      <c r="C18" s="56"/>
      <c r="D18" s="56"/>
      <c r="E18" s="56"/>
      <c r="F18" s="56"/>
      <c r="G18" s="56"/>
      <c r="H18" s="57"/>
      <c r="I18" s="56"/>
      <c r="J18" s="58"/>
      <c r="K18" s="57"/>
      <c r="L18" s="56"/>
      <c r="M18" s="58"/>
      <c r="N18" s="57"/>
      <c r="O18" s="56"/>
      <c r="P18" s="58"/>
      <c r="Q18" s="57"/>
      <c r="R18" s="56"/>
      <c r="S18" s="58"/>
      <c r="T18" s="57"/>
      <c r="U18" s="56"/>
      <c r="V18" s="58"/>
      <c r="W18" s="57"/>
      <c r="X18" s="56"/>
      <c r="Y18" s="58"/>
      <c r="Z18" s="57"/>
      <c r="AA18" s="56"/>
      <c r="AB18" s="58"/>
      <c r="AC18" s="57"/>
      <c r="AD18" s="56"/>
      <c r="AE18" s="58"/>
      <c r="AF18" s="57"/>
      <c r="AG18" s="56"/>
      <c r="AH18" s="58"/>
      <c r="AI18" s="57"/>
      <c r="AJ18" s="56"/>
      <c r="AK18" s="58"/>
      <c r="AL18" s="57"/>
      <c r="AM18" s="56"/>
      <c r="AN18" s="58"/>
      <c r="AO18" s="57"/>
      <c r="AP18" s="56"/>
      <c r="AQ18" s="58"/>
    </row>
    <row r="19" spans="2:43" ht="18" customHeight="1" x14ac:dyDescent="0.3">
      <c r="B19" s="64" t="s">
        <v>323</v>
      </c>
      <c r="C19" s="56"/>
      <c r="D19" s="56"/>
      <c r="E19" s="56"/>
      <c r="F19" s="56"/>
      <c r="G19" s="56"/>
      <c r="H19" s="57"/>
      <c r="I19" s="56"/>
      <c r="J19" s="58"/>
      <c r="K19" s="57"/>
      <c r="L19" s="68"/>
      <c r="M19" s="65">
        <v>499.90839180091643</v>
      </c>
      <c r="N19" s="57"/>
      <c r="O19" s="68"/>
      <c r="P19" s="65">
        <v>984.81549658496363</v>
      </c>
      <c r="Q19" s="57"/>
      <c r="R19" s="56"/>
      <c r="S19" s="65">
        <v>1908.1277887890371</v>
      </c>
      <c r="T19" s="57"/>
      <c r="U19" s="56"/>
      <c r="V19" s="65">
        <v>3053.4427217408161</v>
      </c>
      <c r="W19" s="57"/>
      <c r="X19" s="56"/>
      <c r="Y19" s="65">
        <v>3562.2004709637908</v>
      </c>
      <c r="Z19" s="57"/>
      <c r="AA19" s="56"/>
      <c r="AB19" s="65">
        <v>3883.0728007575722</v>
      </c>
      <c r="AC19" s="57"/>
      <c r="AD19" s="56"/>
      <c r="AE19" s="65">
        <v>4389.9418302523109</v>
      </c>
      <c r="AF19" s="57"/>
      <c r="AG19" s="68"/>
      <c r="AH19" s="65">
        <v>4690.1564775174156</v>
      </c>
      <c r="AI19" s="57"/>
      <c r="AJ19" s="68"/>
      <c r="AK19" s="65">
        <v>4721.6392382875838</v>
      </c>
      <c r="AL19" s="57"/>
      <c r="AM19" s="56"/>
      <c r="AN19" s="65">
        <v>3738.9335452276</v>
      </c>
      <c r="AO19" s="57"/>
      <c r="AP19" s="56"/>
      <c r="AQ19" s="65">
        <v>4412.1730237682841</v>
      </c>
    </row>
    <row r="20" spans="2:43" ht="18" customHeight="1" x14ac:dyDescent="0.3">
      <c r="B20" s="45"/>
      <c r="H20" s="7"/>
      <c r="J20" s="42"/>
      <c r="K20" s="7"/>
      <c r="M20" s="42"/>
      <c r="N20" s="7"/>
      <c r="P20" s="42"/>
      <c r="Q20" s="7"/>
      <c r="S20" s="42"/>
      <c r="T20" s="7"/>
      <c r="V20" s="42"/>
      <c r="W20" s="7"/>
      <c r="Y20" s="42"/>
      <c r="Z20" s="7"/>
      <c r="AB20" s="42"/>
      <c r="AC20" s="7"/>
      <c r="AE20" s="42"/>
      <c r="AF20" s="7"/>
      <c r="AH20" s="42"/>
      <c r="AI20" s="7"/>
      <c r="AK20" s="42"/>
      <c r="AL20" s="7"/>
      <c r="AN20" s="42"/>
      <c r="AO20" s="7"/>
      <c r="AQ20" s="42"/>
    </row>
    <row r="21" spans="2:43" ht="18" customHeight="1" x14ac:dyDescent="0.3">
      <c r="B21" s="46" t="s">
        <v>322</v>
      </c>
      <c r="H21" s="7"/>
      <c r="J21" s="42"/>
      <c r="K21" s="7"/>
      <c r="M21" s="42"/>
      <c r="N21" s="7"/>
      <c r="P21" s="42"/>
      <c r="Q21" s="7"/>
      <c r="S21" s="42"/>
      <c r="T21" s="7"/>
      <c r="V21" s="42"/>
      <c r="W21" s="7"/>
      <c r="Y21" s="42"/>
      <c r="Z21" s="7"/>
      <c r="AB21" s="42"/>
      <c r="AC21" s="7"/>
      <c r="AE21" s="42"/>
      <c r="AF21" s="7"/>
      <c r="AH21" s="42"/>
      <c r="AI21" s="7"/>
      <c r="AK21" s="42"/>
      <c r="AL21" s="7"/>
      <c r="AN21" s="42"/>
      <c r="AO21" s="7"/>
      <c r="AQ21" s="42"/>
    </row>
    <row r="22" spans="2:43" ht="18" customHeight="1" x14ac:dyDescent="0.3">
      <c r="B22" s="45" t="s">
        <v>321</v>
      </c>
      <c r="C22" s="1">
        <v>1</v>
      </c>
      <c r="D22" s="1" t="s">
        <v>17</v>
      </c>
      <c r="E22" s="15" t="s">
        <v>21</v>
      </c>
      <c r="F22" s="1" t="s">
        <v>310</v>
      </c>
      <c r="G22" s="1" t="s">
        <v>318</v>
      </c>
      <c r="H22" s="7"/>
      <c r="J22" s="42"/>
      <c r="K22" s="52">
        <v>500653.25124901201</v>
      </c>
      <c r="L22" s="18">
        <f>M22*10^6/K22</f>
        <v>374.18243899381338</v>
      </c>
      <c r="M22" s="47">
        <v>187.33565464253778</v>
      </c>
      <c r="N22" s="52">
        <v>388296.72017392714</v>
      </c>
      <c r="O22" s="18">
        <f>P22*10^6/N22</f>
        <v>388.42692196634886</v>
      </c>
      <c r="P22" s="47">
        <v>150.8248998267872</v>
      </c>
      <c r="Q22" s="52">
        <v>411673.84998349898</v>
      </c>
      <c r="R22" s="18">
        <f>S22*10^6/Q22</f>
        <v>510.21628023298121</v>
      </c>
      <c r="S22" s="47">
        <v>210.04270040777118</v>
      </c>
      <c r="T22" s="52">
        <v>403106.61491938942</v>
      </c>
      <c r="U22" s="18">
        <f>V22*10^6/T22</f>
        <v>511.11625466374505</v>
      </c>
      <c r="V22" s="47">
        <v>206.03434324777885</v>
      </c>
      <c r="W22" s="52">
        <v>484737.60880180821</v>
      </c>
      <c r="X22" s="18">
        <f>Y22*10^6/W22</f>
        <v>508.56000840738301</v>
      </c>
      <c r="Y22" s="47">
        <v>246.5181624076223</v>
      </c>
      <c r="Z22" s="52">
        <v>461911.04447542172</v>
      </c>
      <c r="AA22" s="18">
        <f>AB22*10^6/Z22</f>
        <v>511.5293258034535</v>
      </c>
      <c r="AB22" s="47">
        <v>236.2810451616815</v>
      </c>
      <c r="AC22" s="52">
        <v>367224.61159373698</v>
      </c>
      <c r="AD22" s="18">
        <f>AE22*10^6/AC22</f>
        <v>523.31655866616893</v>
      </c>
      <c r="AE22" s="47">
        <v>192.17471999675496</v>
      </c>
      <c r="AF22" s="52">
        <v>295173.81652051304</v>
      </c>
      <c r="AG22" s="18">
        <f>AH22*10^6/AF22</f>
        <v>535.46874032589164</v>
      </c>
      <c r="AH22" s="47">
        <v>158.05635170942497</v>
      </c>
      <c r="AI22" s="52">
        <v>253697.74580035478</v>
      </c>
      <c r="AJ22" s="18">
        <f>AK22*10^6/AI22</f>
        <v>551.61127960280794</v>
      </c>
      <c r="AK22" s="47">
        <v>139.94253819328159</v>
      </c>
      <c r="AL22" s="52">
        <v>333160.50222286046</v>
      </c>
      <c r="AM22" s="18">
        <f>AN22*10^6/AL22</f>
        <v>558.82427008991715</v>
      </c>
      <c r="AN22" s="47">
        <v>186.17817447748021</v>
      </c>
      <c r="AO22" s="52">
        <v>487673.10719889792</v>
      </c>
      <c r="AP22" s="18">
        <f>AQ22*10^6/AO22</f>
        <v>585.40368648521053</v>
      </c>
      <c r="AQ22" s="47">
        <v>285.48563475393212</v>
      </c>
    </row>
    <row r="23" spans="2:43" ht="18" customHeight="1" x14ac:dyDescent="0.3">
      <c r="B23" s="45" t="s">
        <v>320</v>
      </c>
      <c r="C23" s="1">
        <v>1</v>
      </c>
      <c r="D23" s="1" t="s">
        <v>17</v>
      </c>
      <c r="E23" s="15" t="s">
        <v>21</v>
      </c>
      <c r="F23" s="1" t="s">
        <v>310</v>
      </c>
      <c r="G23" s="1" t="s">
        <v>318</v>
      </c>
      <c r="H23" s="7"/>
      <c r="J23" s="42"/>
      <c r="K23" s="52">
        <v>1804298.230328307</v>
      </c>
      <c r="L23" s="18">
        <f>M23*10^6/K23</f>
        <v>374.18243899381343</v>
      </c>
      <c r="M23" s="47">
        <v>675.13671249646723</v>
      </c>
      <c r="N23" s="52">
        <v>2100882.0536844363</v>
      </c>
      <c r="O23" s="18">
        <f>P23*10^6/N23</f>
        <v>388.42692196634886</v>
      </c>
      <c r="P23" s="47">
        <v>816.03914952698722</v>
      </c>
      <c r="Q23" s="52">
        <v>2045169.8702035479</v>
      </c>
      <c r="R23" s="18">
        <f>S23*10^6/Q23</f>
        <v>510.21628023298121</v>
      </c>
      <c r="S23" s="47">
        <v>1043.4789636198232</v>
      </c>
      <c r="T23" s="52">
        <v>2161754.3492795792</v>
      </c>
      <c r="U23" s="18">
        <f>V23*10^6/T23</f>
        <v>511.11625466374511</v>
      </c>
      <c r="V23" s="47">
        <v>1104.90778650684</v>
      </c>
      <c r="W23" s="52">
        <v>2145696.9461309249</v>
      </c>
      <c r="X23" s="18">
        <f>Y23*10^6/W23</f>
        <v>508.56000840738295</v>
      </c>
      <c r="Y23" s="47">
        <v>1091.215656964039</v>
      </c>
      <c r="Z23" s="52">
        <v>1966609.3467828883</v>
      </c>
      <c r="AA23" s="18">
        <f>AB23*10^6/Z23</f>
        <v>511.52932580345356</v>
      </c>
      <c r="AB23" s="47">
        <v>1005.9783532786211</v>
      </c>
      <c r="AC23" s="52">
        <v>1825728.9610240613</v>
      </c>
      <c r="AD23" s="18">
        <f>AE23*10^6/AC23</f>
        <v>523.31655866616893</v>
      </c>
      <c r="AE23" s="47">
        <v>955.43419694027182</v>
      </c>
      <c r="AF23" s="52">
        <v>1834632.3305407779</v>
      </c>
      <c r="AG23" s="18">
        <f>AH23*10^6/AF23</f>
        <v>535.46874032589164</v>
      </c>
      <c r="AH23" s="47">
        <v>982.38826299582513</v>
      </c>
      <c r="AI23" s="52">
        <v>1738830.5769550113</v>
      </c>
      <c r="AJ23" s="18">
        <f>AK23*10^6/AI23</f>
        <v>551.61127960280805</v>
      </c>
      <c r="AK23" s="47">
        <v>959.15855956664291</v>
      </c>
      <c r="AL23" s="52">
        <v>1592582.131982422</v>
      </c>
      <c r="AM23" s="18">
        <f>AN23*10^6/AL23</f>
        <v>558.82427008991715</v>
      </c>
      <c r="AN23" s="47">
        <v>889.9735474633211</v>
      </c>
      <c r="AO23" s="52">
        <v>2248638.1118046711</v>
      </c>
      <c r="AP23" s="18">
        <f>AQ23*10^6/AO23</f>
        <v>585.40368648521041</v>
      </c>
      <c r="AQ23" s="47">
        <v>1316.3610402215972</v>
      </c>
    </row>
    <row r="24" spans="2:43" ht="18" customHeight="1" x14ac:dyDescent="0.3">
      <c r="B24" s="45" t="s">
        <v>319</v>
      </c>
      <c r="C24" s="1">
        <v>1</v>
      </c>
      <c r="D24" s="1" t="s">
        <v>17</v>
      </c>
      <c r="E24" s="15" t="s">
        <v>21</v>
      </c>
      <c r="F24" s="1" t="s">
        <v>310</v>
      </c>
      <c r="G24" s="1" t="s">
        <v>318</v>
      </c>
      <c r="H24" s="7"/>
      <c r="J24" s="42"/>
      <c r="K24" s="52">
        <v>4762435.4224871276</v>
      </c>
      <c r="L24" s="18">
        <f>M24*10^6/K24</f>
        <v>374.18243899381343</v>
      </c>
      <c r="M24" s="47">
        <v>1782.0197019367656</v>
      </c>
      <c r="N24" s="52">
        <v>5169376.9194362946</v>
      </c>
      <c r="O24" s="18">
        <f>P24*10^6/N24</f>
        <v>388.4269219663488</v>
      </c>
      <c r="P24" s="47">
        <v>2007.9251653005263</v>
      </c>
      <c r="Q24" s="52">
        <v>5399381.8934231699</v>
      </c>
      <c r="R24" s="18">
        <f>S24*10^6/Q24</f>
        <v>510.21628023298132</v>
      </c>
      <c r="S24" s="47">
        <v>2754.8525452196814</v>
      </c>
      <c r="T24" s="52">
        <v>6062970.9331080494</v>
      </c>
      <c r="U24" s="18">
        <f>V24*10^6/T24</f>
        <v>511.11625466374511</v>
      </c>
      <c r="V24" s="47">
        <v>3098.8829954653384</v>
      </c>
      <c r="W24" s="52">
        <v>6968041.8770914814</v>
      </c>
      <c r="X24" s="18">
        <f>Y24*10^6/W24</f>
        <v>508.56000840738278</v>
      </c>
      <c r="Y24" s="47">
        <v>3543.6674355966393</v>
      </c>
      <c r="Z24" s="52">
        <v>6752405.2132858047</v>
      </c>
      <c r="AA24" s="18">
        <f>AB24*10^6/Z24</f>
        <v>511.52932580345362</v>
      </c>
      <c r="AB24" s="47">
        <v>3454.0532863038129</v>
      </c>
      <c r="AC24" s="52">
        <v>6307525.4989773212</v>
      </c>
      <c r="AD24" s="18">
        <f>AE24*10^6/AC24</f>
        <v>523.31655866616904</v>
      </c>
      <c r="AE24" s="47">
        <v>3300.8325378239219</v>
      </c>
      <c r="AF24" s="52">
        <v>5916193.8529387088</v>
      </c>
      <c r="AG24" s="18">
        <f>AH24*10^6/AF24</f>
        <v>535.46874032589164</v>
      </c>
      <c r="AH24" s="47">
        <v>3167.936869956874</v>
      </c>
      <c r="AI24" s="52">
        <v>5459471.6772446334</v>
      </c>
      <c r="AJ24" s="18">
        <f>AK24*10^6/AI24</f>
        <v>551.61127960280794</v>
      </c>
      <c r="AK24" s="47">
        <v>3011.5061578402006</v>
      </c>
      <c r="AL24" s="52">
        <v>5050822.7978882445</v>
      </c>
      <c r="AM24" s="18">
        <f>AN24*10^6/AL24</f>
        <v>558.82427008991715</v>
      </c>
      <c r="AN24" s="47">
        <v>2822.5223633834116</v>
      </c>
      <c r="AO24" s="52">
        <v>7076427.9878733819</v>
      </c>
      <c r="AP24" s="18">
        <f>AQ24*10^6/AO24</f>
        <v>585.40368648521041</v>
      </c>
      <c r="AQ24" s="47">
        <v>4142.567031248198</v>
      </c>
    </row>
    <row r="25" spans="2:43" ht="18" customHeight="1" x14ac:dyDescent="0.3">
      <c r="B25" s="45"/>
      <c r="H25" s="7"/>
      <c r="J25" s="42"/>
      <c r="K25" s="53"/>
      <c r="M25" s="50"/>
      <c r="N25" s="53"/>
      <c r="P25" s="50"/>
      <c r="Q25" s="53"/>
      <c r="S25" s="50"/>
      <c r="T25" s="53"/>
      <c r="V25" s="50"/>
      <c r="W25" s="53"/>
      <c r="Y25" s="50"/>
      <c r="Z25" s="53"/>
      <c r="AB25" s="50"/>
      <c r="AC25" s="53"/>
      <c r="AE25" s="50"/>
      <c r="AF25" s="53"/>
      <c r="AH25" s="50"/>
      <c r="AI25" s="53"/>
      <c r="AK25" s="50"/>
      <c r="AL25" s="53"/>
      <c r="AN25" s="50"/>
      <c r="AO25" s="53"/>
      <c r="AQ25" s="50"/>
    </row>
    <row r="26" spans="2:43" ht="18" customHeight="1" x14ac:dyDescent="0.3">
      <c r="B26" s="41" t="s">
        <v>317</v>
      </c>
      <c r="C26" s="40"/>
      <c r="D26" s="40"/>
      <c r="E26" s="40"/>
      <c r="F26" s="40"/>
      <c r="G26" s="40"/>
      <c r="H26" s="7"/>
      <c r="J26" s="42"/>
      <c r="K26" s="69">
        <f>SUM(K22:K24)</f>
        <v>7067386.9040644467</v>
      </c>
      <c r="L26" s="18">
        <f>M26*10^6/K26</f>
        <v>374.18243899381343</v>
      </c>
      <c r="M26" s="39">
        <f>SUM(M22:M24)</f>
        <v>2644.4920690757708</v>
      </c>
      <c r="N26" s="69">
        <f>SUM(N22:N24)</f>
        <v>7658555.6932946574</v>
      </c>
      <c r="O26" s="18">
        <f>P26*10^6/N26</f>
        <v>388.42692196634886</v>
      </c>
      <c r="P26" s="39">
        <f>SUM(P22:P24)</f>
        <v>2974.7892146543008</v>
      </c>
      <c r="Q26" s="69">
        <f>SUM(Q22:Q24)</f>
        <v>7856225.6136102173</v>
      </c>
      <c r="R26" s="18">
        <f>S26*10^6/Q26</f>
        <v>510.21628023298126</v>
      </c>
      <c r="S26" s="39">
        <f>SUM(S22:S24)</f>
        <v>4008.3742092472758</v>
      </c>
      <c r="T26" s="69">
        <f>SUM(T22:T24)</f>
        <v>8627831.8973070178</v>
      </c>
      <c r="U26" s="18">
        <f>V26*10^6/T26</f>
        <v>511.11625466374517</v>
      </c>
      <c r="V26" s="39">
        <f>SUM(V22:V24)</f>
        <v>4409.825125219957</v>
      </c>
      <c r="W26" s="69">
        <f>SUM(W22:W24)</f>
        <v>9598476.4320242144</v>
      </c>
      <c r="X26" s="18">
        <f>Y26*10^6/W26</f>
        <v>508.5600084073829</v>
      </c>
      <c r="Y26" s="39">
        <f>SUM(Y22:Y24)</f>
        <v>4881.4012549683011</v>
      </c>
      <c r="Z26" s="69">
        <f>SUM(Z22:Z24)</f>
        <v>9180925.6045441143</v>
      </c>
      <c r="AA26" s="18">
        <f>AB26*10^6/Z26</f>
        <v>511.52932580345362</v>
      </c>
      <c r="AB26" s="39">
        <f>SUM(AB22:AB24)</f>
        <v>4696.3126847441154</v>
      </c>
      <c r="AC26" s="69">
        <f>SUM(AC22:AC24)</f>
        <v>8500479.0715951193</v>
      </c>
      <c r="AD26" s="18">
        <f>AE26*10^6/AC26</f>
        <v>523.31655866616893</v>
      </c>
      <c r="AE26" s="39">
        <f>SUM(AE22:AE24)</f>
        <v>4448.4414547609485</v>
      </c>
      <c r="AF26" s="69">
        <f>SUM(AF22:AF24)</f>
        <v>8046000</v>
      </c>
      <c r="AG26" s="18">
        <f>AH26*10^6/AF26</f>
        <v>535.46874032589176</v>
      </c>
      <c r="AH26" s="39">
        <f>SUM(AH22:AH24)</f>
        <v>4308.3814846621244</v>
      </c>
      <c r="AI26" s="69">
        <f>SUM(AI22:AI24)</f>
        <v>7452000</v>
      </c>
      <c r="AJ26" s="18">
        <f>AK26*10^6/AI26</f>
        <v>551.61127960280805</v>
      </c>
      <c r="AK26" s="39">
        <f>SUM(AK22:AK24)</f>
        <v>4110.6072556001254</v>
      </c>
      <c r="AL26" s="69">
        <f>SUM(AL22:AL24)</f>
        <v>6976565.4320935272</v>
      </c>
      <c r="AM26" s="18">
        <f>AN26*10^6/AL26</f>
        <v>558.82427008991715</v>
      </c>
      <c r="AN26" s="39">
        <f>SUM(AN22:AN24)</f>
        <v>3898.6740853242127</v>
      </c>
      <c r="AO26" s="69">
        <f>SUM(AO22:AO24)</f>
        <v>9812739.2068769503</v>
      </c>
      <c r="AP26" s="18">
        <f>AQ26*10^6/AO26</f>
        <v>585.40368648521053</v>
      </c>
      <c r="AQ26" s="39">
        <f>SUM(AQ22:AQ24)</f>
        <v>5744.4137062237278</v>
      </c>
    </row>
    <row r="27" spans="2:43" ht="18" customHeight="1" x14ac:dyDescent="0.3">
      <c r="B27" s="41" t="s">
        <v>316</v>
      </c>
      <c r="C27" s="40"/>
      <c r="D27" s="40"/>
      <c r="E27" s="40"/>
      <c r="F27" s="40"/>
      <c r="G27" s="40"/>
      <c r="H27" s="7"/>
      <c r="J27" s="42"/>
      <c r="K27" s="52">
        <v>5259125.8893909911</v>
      </c>
      <c r="L27" s="18">
        <f>M27*10^6/K27</f>
        <v>502.83870831279989</v>
      </c>
      <c r="M27" s="39">
        <f>SUM(M22:M24)</f>
        <v>2644.4920690757708</v>
      </c>
      <c r="N27" s="52">
        <v>5771520.4606381031</v>
      </c>
      <c r="O27" s="18">
        <f>P27*10^6/N27</f>
        <v>515.42556852088262</v>
      </c>
      <c r="P27" s="39">
        <f>SUM(P22:P24)</f>
        <v>2974.7892146543008</v>
      </c>
      <c r="Q27" s="52">
        <v>7848455.7333038738</v>
      </c>
      <c r="R27" s="18">
        <f>S27*10^6/Q27</f>
        <v>510.72138844311439</v>
      </c>
      <c r="S27" s="39">
        <f>SUM(S22:S24)</f>
        <v>4008.3742092472758</v>
      </c>
      <c r="T27" s="52">
        <v>8619482.2810773104</v>
      </c>
      <c r="U27" s="18">
        <f>V27*10^6/T27</f>
        <v>511.61136845782727</v>
      </c>
      <c r="V27" s="39">
        <f>SUM(V22:V24)</f>
        <v>4409.825125219957</v>
      </c>
      <c r="W27" s="52">
        <v>9598476.4320242144</v>
      </c>
      <c r="X27" s="18">
        <f>Y27*10^6/W27</f>
        <v>508.5600084073829</v>
      </c>
      <c r="Y27" s="39">
        <f>SUM(Y22:Y24)</f>
        <v>4881.4012549683011</v>
      </c>
      <c r="Z27" s="52">
        <v>9174893.2534441762</v>
      </c>
      <c r="AA27" s="18">
        <f>AB27*10^6/Z27</f>
        <v>511.86564846203095</v>
      </c>
      <c r="AB27" s="39">
        <f>SUM(AB22:AB24)</f>
        <v>4696.3126847441154</v>
      </c>
      <c r="AC27" s="52">
        <v>8525469.6539118942</v>
      </c>
      <c r="AD27" s="18">
        <f>AE27*10^6/AC27</f>
        <v>521.7825686259747</v>
      </c>
      <c r="AE27" s="39">
        <f>SUM(AE22:AE24)</f>
        <v>4448.4414547609485</v>
      </c>
      <c r="AF27" s="52">
        <v>8070232.7820718559</v>
      </c>
      <c r="AG27" s="18">
        <f>AH27*10^6/AF27</f>
        <v>533.86086882565019</v>
      </c>
      <c r="AH27" s="39">
        <f>SUM(AH22:AH24)</f>
        <v>4308.3814846621244</v>
      </c>
      <c r="AI27" s="52">
        <v>7499732.0521607706</v>
      </c>
      <c r="AJ27" s="18">
        <f>AK27*10^6/AI27</f>
        <v>548.10054906105688</v>
      </c>
      <c r="AK27" s="39">
        <f>SUM(AK22:AK24)</f>
        <v>4110.6072556001254</v>
      </c>
      <c r="AL27" s="52">
        <v>7015423.7799318824</v>
      </c>
      <c r="AM27" s="18">
        <f>AN27*10^6/AL27</f>
        <v>555.72894918716759</v>
      </c>
      <c r="AN27" s="39">
        <f>SUM(AN22:AN24)</f>
        <v>3898.6740853242127</v>
      </c>
      <c r="AO27" s="52">
        <v>9871487.1167612839</v>
      </c>
      <c r="AP27" s="18">
        <f>AQ27*10^6/AO27</f>
        <v>581.91978962014809</v>
      </c>
      <c r="AQ27" s="39">
        <f>SUM(AQ22:AQ24)</f>
        <v>5744.4137062237278</v>
      </c>
    </row>
    <row r="28" spans="2:43" ht="18" customHeight="1" x14ac:dyDescent="0.3">
      <c r="B28" s="45"/>
      <c r="H28" s="7"/>
      <c r="J28" s="42"/>
      <c r="K28" s="53"/>
      <c r="M28" s="50"/>
      <c r="N28" s="53"/>
      <c r="P28" s="50"/>
      <c r="Q28" s="53"/>
      <c r="S28" s="50"/>
      <c r="T28" s="53"/>
      <c r="V28" s="50"/>
      <c r="W28" s="53"/>
      <c r="Y28" s="50"/>
      <c r="Z28" s="53"/>
      <c r="AB28" s="50"/>
      <c r="AC28" s="53"/>
      <c r="AE28" s="50"/>
      <c r="AF28" s="53"/>
      <c r="AH28" s="50"/>
      <c r="AI28" s="53"/>
      <c r="AK28" s="50"/>
      <c r="AL28" s="53"/>
      <c r="AN28" s="50"/>
      <c r="AO28" s="53"/>
      <c r="AQ28" s="50"/>
    </row>
    <row r="29" spans="2:43" ht="18" customHeight="1" x14ac:dyDescent="0.3">
      <c r="B29" s="66" t="s">
        <v>315</v>
      </c>
      <c r="C29" s="56"/>
      <c r="D29" s="56"/>
      <c r="E29" s="56"/>
      <c r="F29" s="56"/>
      <c r="G29" s="56"/>
      <c r="H29" s="57"/>
      <c r="I29" s="56"/>
      <c r="J29" s="58"/>
      <c r="K29" s="57"/>
      <c r="L29" s="56"/>
      <c r="M29" s="58"/>
      <c r="N29" s="57"/>
      <c r="O29" s="56"/>
      <c r="P29" s="58"/>
      <c r="Q29" s="57"/>
      <c r="R29" s="56"/>
      <c r="S29" s="58"/>
      <c r="T29" s="57"/>
      <c r="U29" s="56"/>
      <c r="V29" s="58"/>
      <c r="W29" s="57"/>
      <c r="X29" s="56"/>
      <c r="Y29" s="58"/>
      <c r="Z29" s="57"/>
      <c r="AA29" s="56"/>
      <c r="AB29" s="58"/>
      <c r="AC29" s="57"/>
      <c r="AD29" s="56"/>
      <c r="AE29" s="58"/>
      <c r="AF29" s="57"/>
      <c r="AG29" s="56"/>
      <c r="AH29" s="58"/>
      <c r="AI29" s="57"/>
      <c r="AJ29" s="56"/>
      <c r="AK29" s="58"/>
      <c r="AL29" s="57"/>
      <c r="AM29" s="56"/>
      <c r="AN29" s="58"/>
      <c r="AO29" s="57"/>
      <c r="AP29" s="56"/>
      <c r="AQ29" s="58"/>
    </row>
    <row r="30" spans="2:43" ht="18" customHeight="1" x14ac:dyDescent="0.3">
      <c r="B30" s="64" t="s">
        <v>314</v>
      </c>
      <c r="C30" s="56"/>
      <c r="D30" s="56"/>
      <c r="E30" s="56"/>
      <c r="F30" s="56"/>
      <c r="G30" s="56"/>
      <c r="H30" s="57"/>
      <c r="I30" s="56"/>
      <c r="J30" s="58"/>
      <c r="K30" s="57"/>
      <c r="L30" s="68"/>
      <c r="M30" s="65">
        <v>24.037518553125</v>
      </c>
      <c r="N30" s="57"/>
      <c r="O30" s="68"/>
      <c r="P30" s="65">
        <v>64.059391471499978</v>
      </c>
      <c r="Q30" s="57"/>
      <c r="R30" s="68"/>
      <c r="S30" s="65">
        <v>1049.7687445717524</v>
      </c>
      <c r="T30" s="57"/>
      <c r="U30" s="68"/>
      <c r="V30" s="65">
        <v>1154.9755419608844</v>
      </c>
      <c r="W30" s="57"/>
      <c r="X30" s="68"/>
      <c r="Y30" s="65">
        <v>1281.9725929592205</v>
      </c>
      <c r="Z30" s="57"/>
      <c r="AA30" s="68"/>
      <c r="AB30" s="65">
        <v>1231.0870768789957</v>
      </c>
      <c r="AC30" s="57"/>
      <c r="AD30" s="68"/>
      <c r="AE30" s="65">
        <v>1177.8821319647266</v>
      </c>
      <c r="AF30" s="57"/>
      <c r="AG30" s="68"/>
      <c r="AH30" s="65">
        <v>1141.0232971621244</v>
      </c>
      <c r="AI30" s="57"/>
      <c r="AJ30" s="56"/>
      <c r="AK30" s="65">
        <v>1098.8348806001254</v>
      </c>
      <c r="AL30" s="57"/>
      <c r="AM30" s="56"/>
      <c r="AN30" s="65">
        <v>1039.8083818541375</v>
      </c>
      <c r="AO30" s="57"/>
      <c r="AP30" s="56"/>
      <c r="AQ30" s="65">
        <v>1533.828642172871</v>
      </c>
    </row>
    <row r="31" spans="2:43" ht="18" customHeight="1" x14ac:dyDescent="0.3">
      <c r="B31" s="45"/>
      <c r="H31" s="7"/>
      <c r="J31" s="42"/>
      <c r="K31" s="7"/>
      <c r="M31" s="42"/>
      <c r="N31" s="7"/>
      <c r="P31" s="42"/>
      <c r="Q31" s="7"/>
      <c r="S31" s="42"/>
      <c r="T31" s="7"/>
      <c r="V31" s="42"/>
      <c r="W31" s="7"/>
      <c r="Y31" s="42"/>
      <c r="Z31" s="7"/>
      <c r="AB31" s="42"/>
      <c r="AC31" s="7"/>
      <c r="AE31" s="42"/>
      <c r="AF31" s="7"/>
      <c r="AH31" s="42"/>
      <c r="AI31" s="7"/>
      <c r="AK31" s="42"/>
      <c r="AL31" s="7"/>
      <c r="AN31" s="42"/>
      <c r="AO31" s="7"/>
      <c r="AQ31" s="42"/>
    </row>
    <row r="32" spans="2:43" ht="18" customHeight="1" x14ac:dyDescent="0.3">
      <c r="B32" s="46" t="s">
        <v>313</v>
      </c>
      <c r="H32" s="7"/>
      <c r="J32" s="42"/>
      <c r="K32" s="7"/>
      <c r="M32" s="42"/>
      <c r="N32" s="7"/>
      <c r="P32" s="42"/>
      <c r="Q32" s="7"/>
      <c r="S32" s="42"/>
      <c r="T32" s="7"/>
      <c r="V32" s="42"/>
      <c r="W32" s="7"/>
      <c r="Y32" s="42"/>
      <c r="Z32" s="7"/>
      <c r="AB32" s="42"/>
      <c r="AC32" s="7"/>
      <c r="AE32" s="42"/>
      <c r="AF32" s="7"/>
      <c r="AH32" s="42"/>
      <c r="AI32" s="7"/>
      <c r="AK32" s="42"/>
      <c r="AL32" s="7"/>
      <c r="AN32" s="42"/>
      <c r="AO32" s="7"/>
      <c r="AQ32" s="42"/>
    </row>
    <row r="33" spans="1:43" ht="18" customHeight="1" x14ac:dyDescent="0.3">
      <c r="B33" s="45" t="s">
        <v>312</v>
      </c>
      <c r="C33" s="1">
        <v>1</v>
      </c>
      <c r="D33" s="1" t="s">
        <v>17</v>
      </c>
      <c r="E33" s="49" t="s">
        <v>62</v>
      </c>
      <c r="F33" s="1" t="s">
        <v>310</v>
      </c>
      <c r="G33" s="1" t="s">
        <v>165</v>
      </c>
      <c r="H33" s="7"/>
      <c r="J33" s="42"/>
      <c r="K33" s="52">
        <v>410284.02894017205</v>
      </c>
      <c r="L33" s="18">
        <f>M33*10^6/K33</f>
        <v>104710.53734693823</v>
      </c>
      <c r="M33" s="47">
        <v>42961.061135192169</v>
      </c>
      <c r="N33" s="52">
        <v>405438.05499314214</v>
      </c>
      <c r="O33" s="18">
        <f>P33*10^6/N33</f>
        <v>103296.52081311532</v>
      </c>
      <c r="P33" s="47">
        <v>41880.340486028101</v>
      </c>
      <c r="Q33" s="52">
        <v>386556.64405119448</v>
      </c>
      <c r="R33" s="18">
        <f>S33*10^6/Q33</f>
        <v>99654.68572469076</v>
      </c>
      <c r="S33" s="47">
        <v>38522.180877712934</v>
      </c>
      <c r="T33" s="52">
        <v>354161.3456636889</v>
      </c>
      <c r="U33" s="18">
        <f>V33*10^6/T33</f>
        <v>95316.681637133282</v>
      </c>
      <c r="V33" s="47">
        <v>33757.484232804549</v>
      </c>
      <c r="W33" s="52">
        <v>336090.50698108779</v>
      </c>
      <c r="X33" s="18">
        <f>Y33*10^6/W33</f>
        <v>92218.127959633784</v>
      </c>
      <c r="Y33" s="47">
        <v>30993.637378800147</v>
      </c>
      <c r="Z33" s="52">
        <v>346726.22252821008</v>
      </c>
      <c r="AA33" s="18">
        <f>AB33*10^6/Z33</f>
        <v>90994.111970808168</v>
      </c>
      <c r="AB33" s="47">
        <v>31550.044715947301</v>
      </c>
      <c r="AC33" s="52">
        <v>388984.94699131371</v>
      </c>
      <c r="AD33" s="18">
        <f>AE33*10^6/AC33</f>
        <v>93912.180690823996</v>
      </c>
      <c r="AE33" s="47">
        <v>36530.424627858847</v>
      </c>
      <c r="AF33" s="52">
        <v>410113.00477154215</v>
      </c>
      <c r="AG33" s="18">
        <f>AH33*10^6/AF33</f>
        <v>92161.841193180764</v>
      </c>
      <c r="AH33" s="47">
        <v>37796.769617013051</v>
      </c>
      <c r="AI33" s="52">
        <v>402076.38608111831</v>
      </c>
      <c r="AJ33" s="18">
        <f>AK33*10^6/AI33</f>
        <v>99250.543369775754</v>
      </c>
      <c r="AK33" s="47">
        <v>39906.299794706734</v>
      </c>
      <c r="AL33" s="52">
        <v>312161.11800634465</v>
      </c>
      <c r="AM33" s="18">
        <f>AN33*10^6/AL33</f>
        <v>102140.81793560978</v>
      </c>
      <c r="AN33" s="47">
        <v>31884.39192086245</v>
      </c>
      <c r="AO33" s="52">
        <v>348076.62156631908</v>
      </c>
      <c r="AP33" s="18">
        <f>AQ33*10^6/AO33</f>
        <v>124604.49079594066</v>
      </c>
      <c r="AQ33" s="47">
        <v>43371.910188242524</v>
      </c>
    </row>
    <row r="34" spans="1:43" ht="18" customHeight="1" x14ac:dyDescent="0.3">
      <c r="B34" s="45" t="s">
        <v>311</v>
      </c>
      <c r="C34" s="1">
        <v>1</v>
      </c>
      <c r="D34" s="1" t="s">
        <v>17</v>
      </c>
      <c r="E34" s="49" t="s">
        <v>62</v>
      </c>
      <c r="F34" s="1" t="s">
        <v>310</v>
      </c>
      <c r="G34" s="1" t="s">
        <v>165</v>
      </c>
      <c r="H34" s="7"/>
      <c r="J34" s="42"/>
      <c r="K34" s="52">
        <v>7067386.9040644467</v>
      </c>
      <c r="L34" s="18">
        <f>M34*10^6/K34</f>
        <v>3769.1698581039373</v>
      </c>
      <c r="M34" s="47">
        <v>26638.181694358216</v>
      </c>
      <c r="N34" s="52">
        <v>7658555.6932946574</v>
      </c>
      <c r="O34" s="18">
        <f>P34*10^6/N34</f>
        <v>3593.903049002749</v>
      </c>
      <c r="P34" s="47">
        <v>27524.106657089033</v>
      </c>
      <c r="Q34" s="52">
        <v>7856225.6136102173</v>
      </c>
      <c r="R34" s="18">
        <f>S34*10^6/Q34</f>
        <v>3119.6203580547399</v>
      </c>
      <c r="S34" s="47">
        <v>24508.441361689525</v>
      </c>
      <c r="T34" s="52">
        <v>8627831.8973070178</v>
      </c>
      <c r="U34" s="18">
        <f>V34*10^6/T34</f>
        <v>2621.0977985845579</v>
      </c>
      <c r="V34" s="47">
        <v>22614.391192589053</v>
      </c>
      <c r="W34" s="52">
        <v>9598476.4320242144</v>
      </c>
      <c r="X34" s="18">
        <f>Y34*10^6/W34</f>
        <v>1962.5858582545252</v>
      </c>
      <c r="Y34" s="47">
        <v>18837.834106280076</v>
      </c>
      <c r="Z34" s="52">
        <v>9180925.6045441143</v>
      </c>
      <c r="AA34" s="18">
        <f>AB34*10^6/Z34</f>
        <v>2043.8822351770752</v>
      </c>
      <c r="AB34" s="47">
        <v>18764.730745610064</v>
      </c>
      <c r="AC34" s="52">
        <v>8500479.0715951193</v>
      </c>
      <c r="AD34" s="18">
        <f>AE34*10^6/AC34</f>
        <v>2380.3019513010563</v>
      </c>
      <c r="AE34" s="47">
        <v>20233.706921111654</v>
      </c>
      <c r="AF34" s="52">
        <v>8046000</v>
      </c>
      <c r="AG34" s="18">
        <f>AH34*10^6/AF34</f>
        <v>2814.7014808398567</v>
      </c>
      <c r="AH34" s="47">
        <v>22647.088114837487</v>
      </c>
      <c r="AI34" s="52">
        <v>7452000</v>
      </c>
      <c r="AJ34" s="18">
        <f>AK34*10^6/AI34</f>
        <v>3399.05061278844</v>
      </c>
      <c r="AK34" s="47">
        <v>25329.725166499455</v>
      </c>
      <c r="AL34" s="52">
        <v>6976565.4320935272</v>
      </c>
      <c r="AM34" s="18">
        <f>AN34*10^6/AL34</f>
        <v>2750.7395382574541</v>
      </c>
      <c r="AN34" s="47">
        <v>19190.714375299867</v>
      </c>
      <c r="AO34" s="52">
        <v>9812739.2068769503</v>
      </c>
      <c r="AP34" s="18">
        <f>AQ34*10^6/AO34</f>
        <v>2262.3639047443262</v>
      </c>
      <c r="AQ34" s="47">
        <v>22199.986988307879</v>
      </c>
    </row>
    <row r="35" spans="1:43" ht="18" customHeight="1" x14ac:dyDescent="0.3">
      <c r="B35" s="7"/>
      <c r="H35" s="7"/>
      <c r="J35" s="42"/>
      <c r="K35" s="7"/>
      <c r="M35" s="42"/>
      <c r="N35" s="7"/>
      <c r="P35" s="42"/>
      <c r="Q35" s="7"/>
      <c r="S35" s="42"/>
      <c r="T35" s="7"/>
      <c r="V35" s="42"/>
      <c r="W35" s="7"/>
      <c r="Y35" s="42"/>
      <c r="Z35" s="7"/>
      <c r="AB35" s="42"/>
      <c r="AC35" s="7"/>
      <c r="AE35" s="42"/>
      <c r="AF35" s="7"/>
      <c r="AH35" s="42"/>
      <c r="AI35" s="7"/>
      <c r="AK35" s="42"/>
      <c r="AL35" s="7"/>
      <c r="AN35" s="42"/>
      <c r="AO35" s="7"/>
      <c r="AQ35" s="42"/>
    </row>
    <row r="36" spans="1:43" ht="18" customHeight="1" x14ac:dyDescent="0.3">
      <c r="B36" s="41" t="s">
        <v>309</v>
      </c>
      <c r="C36" s="40"/>
      <c r="D36" s="40"/>
      <c r="E36" s="40"/>
      <c r="F36" s="40"/>
      <c r="G36" s="40"/>
      <c r="H36" s="7"/>
      <c r="J36" s="42"/>
      <c r="K36" s="7"/>
      <c r="M36" s="39">
        <f>M34+M33+M26+M15</f>
        <v>86474.380657600937</v>
      </c>
      <c r="N36" s="7"/>
      <c r="P36" s="39">
        <f>P34+P33+P26+P15</f>
        <v>87165.016284649493</v>
      </c>
      <c r="Q36" s="7"/>
      <c r="S36" s="39">
        <f>S34+S33+S26+S15</f>
        <v>81851.834937298205</v>
      </c>
      <c r="T36" s="7"/>
      <c r="V36" s="39">
        <f>V34+V33+V26+V15</f>
        <v>75358.285571666303</v>
      </c>
      <c r="W36" s="7"/>
      <c r="Y36" s="39">
        <f>Y34+Y33+Y26+Y15</f>
        <v>68935.792756117444</v>
      </c>
      <c r="Z36" s="7"/>
      <c r="AB36" s="39">
        <f>AB34+AB33+AB26+AB15</f>
        <v>69807.167193034373</v>
      </c>
      <c r="AC36" s="7"/>
      <c r="AE36" s="39">
        <f>AE34+AE33+AE26+AE15</f>
        <v>77939.143451467055</v>
      </c>
      <c r="AF36" s="7"/>
      <c r="AH36" s="39">
        <f>AH34+AH33+AH26+AH15</f>
        <v>82591.943230064644</v>
      </c>
      <c r="AI36" s="7"/>
      <c r="AK36" s="39">
        <f>AK34+AK33+AK26+AK15</f>
        <v>87301.987108689209</v>
      </c>
      <c r="AL36" s="7"/>
      <c r="AN36" s="39">
        <f>AN34+AN33+AN26+AN15</f>
        <v>69185.53472087039</v>
      </c>
      <c r="AO36" s="7"/>
      <c r="AQ36" s="39">
        <f>AQ34+AQ33+AQ26+AQ15</f>
        <v>88109.974202984129</v>
      </c>
    </row>
    <row r="37" spans="1:43" ht="18" customHeight="1" x14ac:dyDescent="0.3">
      <c r="B37" s="7"/>
      <c r="H37" s="7"/>
      <c r="J37" s="42"/>
      <c r="K37" s="7"/>
      <c r="M37" s="42"/>
      <c r="N37" s="7"/>
      <c r="P37" s="42"/>
      <c r="Q37" s="7"/>
      <c r="S37" s="42"/>
      <c r="T37" s="7"/>
      <c r="V37" s="42"/>
      <c r="W37" s="7"/>
      <c r="Y37" s="42"/>
      <c r="Z37" s="7"/>
      <c r="AB37" s="42"/>
      <c r="AC37" s="7"/>
      <c r="AE37" s="42"/>
      <c r="AF37" s="7"/>
      <c r="AH37" s="42"/>
      <c r="AI37" s="7"/>
      <c r="AK37" s="42"/>
      <c r="AL37" s="7"/>
      <c r="AN37" s="42"/>
      <c r="AO37" s="7"/>
      <c r="AQ37" s="42"/>
    </row>
    <row r="38" spans="1:43" ht="18" customHeight="1" x14ac:dyDescent="0.3">
      <c r="A38" s="24"/>
      <c r="B38" s="43" t="s">
        <v>45</v>
      </c>
      <c r="H38" s="7"/>
      <c r="J38" s="42"/>
      <c r="K38" s="7"/>
      <c r="M38" s="42"/>
      <c r="N38" s="7"/>
      <c r="P38" s="42"/>
      <c r="Q38" s="7"/>
      <c r="S38" s="42"/>
      <c r="T38" s="7"/>
      <c r="V38" s="42"/>
      <c r="W38" s="7"/>
      <c r="Y38" s="42"/>
      <c r="Z38" s="7"/>
      <c r="AB38" s="42"/>
      <c r="AC38" s="7"/>
      <c r="AE38" s="42"/>
      <c r="AF38" s="7"/>
      <c r="AH38" s="42"/>
      <c r="AI38" s="7"/>
      <c r="AK38" s="42"/>
      <c r="AL38" s="7"/>
      <c r="AN38" s="42"/>
      <c r="AO38" s="7"/>
      <c r="AQ38" s="42"/>
    </row>
    <row r="39" spans="1:43" ht="18" customHeight="1" x14ac:dyDescent="0.3">
      <c r="A39" s="24"/>
      <c r="B39" s="43"/>
      <c r="H39" s="7"/>
      <c r="J39" s="42"/>
      <c r="K39" s="7"/>
      <c r="M39" s="42"/>
      <c r="N39" s="7"/>
      <c r="P39" s="42"/>
      <c r="Q39" s="7"/>
      <c r="S39" s="42"/>
      <c r="T39" s="7"/>
      <c r="V39" s="42"/>
      <c r="W39" s="7"/>
      <c r="Y39" s="42"/>
      <c r="Z39" s="7"/>
      <c r="AB39" s="42"/>
      <c r="AC39" s="7"/>
      <c r="AE39" s="42"/>
      <c r="AF39" s="7"/>
      <c r="AH39" s="42"/>
      <c r="AI39" s="7"/>
      <c r="AK39" s="42"/>
      <c r="AL39" s="7"/>
      <c r="AN39" s="42"/>
      <c r="AO39" s="7"/>
      <c r="AQ39" s="42"/>
    </row>
    <row r="40" spans="1:43" ht="18" customHeight="1" x14ac:dyDescent="0.3">
      <c r="B40" s="46" t="s">
        <v>308</v>
      </c>
      <c r="H40" s="7"/>
      <c r="J40" s="42"/>
      <c r="K40" s="7"/>
      <c r="M40" s="42"/>
      <c r="N40" s="7"/>
      <c r="P40" s="42"/>
      <c r="Q40" s="7"/>
      <c r="S40" s="42"/>
      <c r="T40" s="7"/>
      <c r="V40" s="42"/>
      <c r="W40" s="7"/>
      <c r="Y40" s="42"/>
      <c r="Z40" s="7"/>
      <c r="AB40" s="42"/>
      <c r="AC40" s="7"/>
      <c r="AE40" s="42"/>
      <c r="AF40" s="7"/>
      <c r="AH40" s="42"/>
      <c r="AI40" s="7"/>
      <c r="AK40" s="42"/>
      <c r="AL40" s="7"/>
      <c r="AN40" s="42"/>
      <c r="AO40" s="7"/>
      <c r="AQ40" s="42"/>
    </row>
    <row r="41" spans="1:43" ht="18" customHeight="1" x14ac:dyDescent="0.3">
      <c r="B41" s="45" t="s">
        <v>307</v>
      </c>
      <c r="C41" s="1">
        <v>2</v>
      </c>
      <c r="D41" s="1" t="s">
        <v>15</v>
      </c>
      <c r="E41" s="15" t="s">
        <v>21</v>
      </c>
      <c r="F41" s="1" t="s">
        <v>284</v>
      </c>
      <c r="G41" s="1" t="s">
        <v>306</v>
      </c>
      <c r="H41" s="7"/>
      <c r="J41" s="47">
        <v>1194.2641203003379</v>
      </c>
      <c r="K41" s="52">
        <v>175</v>
      </c>
      <c r="L41" s="18">
        <f>M41*10^3/K41</f>
        <v>5033.8571428571431</v>
      </c>
      <c r="M41" s="47">
        <v>880.92499999999995</v>
      </c>
      <c r="N41" s="52">
        <v>187</v>
      </c>
      <c r="O41" s="18">
        <f>P41*10^3/N41</f>
        <v>4794.9732620320865</v>
      </c>
      <c r="P41" s="47">
        <v>896.66000000000008</v>
      </c>
      <c r="Q41" s="52">
        <v>192</v>
      </c>
      <c r="R41" s="18">
        <f>S41*10^3/Q41</f>
        <v>4029.21875</v>
      </c>
      <c r="S41" s="47">
        <v>773.61</v>
      </c>
      <c r="T41" s="52">
        <v>202</v>
      </c>
      <c r="U41" s="18">
        <f>V41*10^3/T41</f>
        <v>3974.5297029702965</v>
      </c>
      <c r="V41" s="47">
        <v>802.8549999999999</v>
      </c>
      <c r="W41" s="52">
        <v>254</v>
      </c>
      <c r="X41" s="18">
        <f>Y41*10^3/W41</f>
        <v>4107.8543307086611</v>
      </c>
      <c r="Y41" s="47">
        <v>1043.395</v>
      </c>
      <c r="Z41" s="52">
        <v>305</v>
      </c>
      <c r="AA41" s="18">
        <f>AB41*10^3/Z41</f>
        <v>4126.6065573770493</v>
      </c>
      <c r="AB41" s="47">
        <v>1258.615</v>
      </c>
      <c r="AC41" s="52">
        <v>318</v>
      </c>
      <c r="AD41" s="18">
        <f>AE41*10^3/AC41</f>
        <v>4173.5534591194964</v>
      </c>
      <c r="AE41" s="47">
        <v>1327.1899999999998</v>
      </c>
      <c r="AF41" s="52">
        <v>357</v>
      </c>
      <c r="AG41" s="18">
        <f>AH41*10^3/AF41</f>
        <v>3965.8543417366946</v>
      </c>
      <c r="AH41" s="47">
        <v>1415.81</v>
      </c>
      <c r="AI41" s="52">
        <v>322</v>
      </c>
      <c r="AJ41" s="18">
        <f>AK41*10^3/AI41</f>
        <v>3826.8322981366459</v>
      </c>
      <c r="AK41" s="47">
        <v>1232.24</v>
      </c>
      <c r="AL41" s="52">
        <v>316</v>
      </c>
      <c r="AM41" s="18">
        <f>AN41*10^3/AL41</f>
        <v>3799.3354430379745</v>
      </c>
      <c r="AN41" s="47">
        <v>1200.5899999999999</v>
      </c>
      <c r="AO41" s="52">
        <v>392.83137254901965</v>
      </c>
      <c r="AP41" s="18">
        <f>AQ41*10^3/AO41</f>
        <v>3864.7316065327714</v>
      </c>
      <c r="AQ41" s="47">
        <v>1518.1878215278464</v>
      </c>
    </row>
    <row r="42" spans="1:43" ht="18" customHeight="1" x14ac:dyDescent="0.3">
      <c r="B42" s="45" t="s">
        <v>305</v>
      </c>
      <c r="C42" s="1">
        <v>2</v>
      </c>
      <c r="D42" s="1" t="s">
        <v>15</v>
      </c>
      <c r="E42" s="15" t="s">
        <v>21</v>
      </c>
      <c r="F42" s="1" t="s">
        <v>284</v>
      </c>
      <c r="G42" s="1" t="s">
        <v>300</v>
      </c>
      <c r="H42" s="7"/>
      <c r="J42" s="47">
        <v>854.55986716998075</v>
      </c>
      <c r="K42" s="52">
        <v>330.53399999999999</v>
      </c>
      <c r="L42" s="18">
        <f>M42*10^3/K42</f>
        <v>2336.0659537142924</v>
      </c>
      <c r="M42" s="47">
        <v>772.1492239449999</v>
      </c>
      <c r="N42" s="52">
        <v>359.71699999999998</v>
      </c>
      <c r="O42" s="18">
        <f>P42*10^3/N42</f>
        <v>2420.3132051584998</v>
      </c>
      <c r="P42" s="47">
        <v>870.62780522000003</v>
      </c>
      <c r="Q42" s="52">
        <v>464.48500000000007</v>
      </c>
      <c r="R42" s="18">
        <f>S42*10^3/Q42</f>
        <v>2355.6968766913888</v>
      </c>
      <c r="S42" s="47">
        <v>1094.18586377</v>
      </c>
      <c r="T42" s="52">
        <v>366.76199999999994</v>
      </c>
      <c r="U42" s="18">
        <f>V42*10^3/T42</f>
        <v>2357.0581908840068</v>
      </c>
      <c r="V42" s="47">
        <v>864.47937620499999</v>
      </c>
      <c r="W42" s="52">
        <v>320.42499999999995</v>
      </c>
      <c r="X42" s="18">
        <f>Y42*10^3/W42</f>
        <v>2593.6533044394164</v>
      </c>
      <c r="Y42" s="47">
        <v>831.07136007499992</v>
      </c>
      <c r="Z42" s="52">
        <v>301.50900000000001</v>
      </c>
      <c r="AA42" s="18">
        <f>AB42*10^3/Z42</f>
        <v>2502.5477495862478</v>
      </c>
      <c r="AB42" s="47">
        <v>754.54066942999998</v>
      </c>
      <c r="AC42" s="52">
        <v>341.30099999999999</v>
      </c>
      <c r="AD42" s="18">
        <f>AE42*10^3/AC42</f>
        <v>2346.2345369043746</v>
      </c>
      <c r="AE42" s="47">
        <v>800.77219367999987</v>
      </c>
      <c r="AF42" s="52">
        <v>324.38800000000003</v>
      </c>
      <c r="AG42" s="18">
        <f>AH42*10^3/AF42</f>
        <v>2733.7468524113092</v>
      </c>
      <c r="AH42" s="47">
        <v>886.79467395999995</v>
      </c>
      <c r="AI42" s="52">
        <v>323.38400000000001</v>
      </c>
      <c r="AJ42" s="18">
        <f>AK42*10^3/AI42</f>
        <v>2930.8116882715281</v>
      </c>
      <c r="AK42" s="47">
        <v>947.77760699999988</v>
      </c>
      <c r="AL42" s="52">
        <v>271.21999999999997</v>
      </c>
      <c r="AM42" s="18">
        <f>AN42*10^3/AL42</f>
        <v>2934.5244440491119</v>
      </c>
      <c r="AN42" s="47">
        <v>795.90171971500001</v>
      </c>
      <c r="AO42" s="52">
        <v>382.75556504204889</v>
      </c>
      <c r="AP42" s="18">
        <f>AQ42*10^3/AO42</f>
        <v>3129.390609543967</v>
      </c>
      <c r="AQ42" s="47">
        <v>1197.7916709932829</v>
      </c>
    </row>
    <row r="43" spans="1:43" ht="18" customHeight="1" x14ac:dyDescent="0.3">
      <c r="B43" s="45" t="s">
        <v>304</v>
      </c>
      <c r="C43" s="1">
        <v>2</v>
      </c>
      <c r="D43" s="1" t="s">
        <v>15</v>
      </c>
      <c r="E43" s="15" t="s">
        <v>21</v>
      </c>
      <c r="F43" s="1" t="s">
        <v>284</v>
      </c>
      <c r="G43" s="1" t="s">
        <v>302</v>
      </c>
      <c r="H43" s="7"/>
      <c r="J43" s="47">
        <v>3218.0968017999999</v>
      </c>
      <c r="K43" s="52">
        <v>94.102000000000004</v>
      </c>
      <c r="L43" s="18">
        <f>M43*10^3/K43</f>
        <v>12943.634332957854</v>
      </c>
      <c r="M43" s="47">
        <v>1218.021878</v>
      </c>
      <c r="N43" s="52">
        <v>83.714000000000013</v>
      </c>
      <c r="O43" s="18">
        <f>P43*10^3/N43</f>
        <v>12463.459946962275</v>
      </c>
      <c r="P43" s="47">
        <v>1043.366086</v>
      </c>
      <c r="Q43" s="52">
        <v>72.08</v>
      </c>
      <c r="R43" s="18">
        <f>S43*10^3/Q43</f>
        <v>12108.67924528302</v>
      </c>
      <c r="S43" s="47">
        <v>872.79359999999997</v>
      </c>
      <c r="T43" s="52">
        <v>87.065999999999988</v>
      </c>
      <c r="U43" s="18">
        <f>V43*10^3/T43</f>
        <v>11502.361794500726</v>
      </c>
      <c r="V43" s="47">
        <v>1001.4646320000001</v>
      </c>
      <c r="W43" s="52">
        <v>93.361999999999995</v>
      </c>
      <c r="X43" s="18">
        <f>Y43*10^3/W43</f>
        <v>9987.0004927058108</v>
      </c>
      <c r="Y43" s="47">
        <v>932.40633999999989</v>
      </c>
      <c r="Z43" s="52">
        <v>109.863</v>
      </c>
      <c r="AA43" s="18">
        <f>AB43*10^3/Z43</f>
        <v>9194.8558841466165</v>
      </c>
      <c r="AB43" s="47">
        <v>1010.1744519999999</v>
      </c>
      <c r="AC43" s="52">
        <v>125.702</v>
      </c>
      <c r="AD43" s="18">
        <f>AE43*10^3/AC43</f>
        <v>9404.8410367376819</v>
      </c>
      <c r="AE43" s="47">
        <v>1182.207328</v>
      </c>
      <c r="AF43" s="52">
        <v>164.22399999999996</v>
      </c>
      <c r="AG43" s="18">
        <f>AH43*10^3/AF43</f>
        <v>9581.9995250389729</v>
      </c>
      <c r="AH43" s="47">
        <v>1573.5942899999998</v>
      </c>
      <c r="AI43" s="52">
        <v>285.53800000000001</v>
      </c>
      <c r="AJ43" s="18">
        <f>AK43*10^3/AI43</f>
        <v>10585.279325343734</v>
      </c>
      <c r="AK43" s="47">
        <v>3022.4994879999995</v>
      </c>
      <c r="AL43" s="52">
        <v>304.32350000000002</v>
      </c>
      <c r="AM43" s="18">
        <f>AN43*10^3/AL43</f>
        <v>10753.919035171451</v>
      </c>
      <c r="AN43" s="47">
        <v>3272.6702794999997</v>
      </c>
      <c r="AO43" s="52">
        <v>361.73830000000004</v>
      </c>
      <c r="AP43" s="18">
        <f>AQ43*10^3/AO43</f>
        <v>11512.943586670252</v>
      </c>
      <c r="AQ43" s="47">
        <v>4164.6726410379997</v>
      </c>
    </row>
    <row r="44" spans="1:43" ht="18" customHeight="1" x14ac:dyDescent="0.3">
      <c r="B44" s="45" t="s">
        <v>303</v>
      </c>
      <c r="C44" s="1">
        <v>2</v>
      </c>
      <c r="D44" s="1" t="s">
        <v>15</v>
      </c>
      <c r="E44" s="15" t="s">
        <v>21</v>
      </c>
      <c r="F44" s="1" t="s">
        <v>284</v>
      </c>
      <c r="G44" s="1" t="s">
        <v>302</v>
      </c>
      <c r="H44" s="7"/>
      <c r="J44" s="47">
        <v>172.137812</v>
      </c>
      <c r="K44" s="52">
        <v>15.061</v>
      </c>
      <c r="L44" s="18">
        <f>M44*10^3/K44</f>
        <v>3411.9999999999995</v>
      </c>
      <c r="M44" s="47">
        <v>51.388131999999992</v>
      </c>
      <c r="N44" s="52">
        <v>18.323</v>
      </c>
      <c r="O44" s="18">
        <f>P44*10^3/N44</f>
        <v>3287</v>
      </c>
      <c r="P44" s="47">
        <v>60.227701000000003</v>
      </c>
      <c r="Q44" s="52">
        <v>22.515999999999998</v>
      </c>
      <c r="R44" s="18">
        <f>S44*10^3/Q44</f>
        <v>3178</v>
      </c>
      <c r="S44" s="47">
        <v>71.555847999999997</v>
      </c>
      <c r="T44" s="52">
        <v>25.388999999999999</v>
      </c>
      <c r="U44" s="18">
        <f>V44*10^3/T44</f>
        <v>3051</v>
      </c>
      <c r="V44" s="47">
        <v>77.461838999999998</v>
      </c>
      <c r="W44" s="52">
        <v>24.4</v>
      </c>
      <c r="X44" s="18">
        <f>Y44*10^3/W44</f>
        <v>2637</v>
      </c>
      <c r="Y44" s="47">
        <v>64.342799999999997</v>
      </c>
      <c r="Z44" s="52">
        <v>32.301000000000002</v>
      </c>
      <c r="AA44" s="18">
        <f>AB44*10^3/Z44</f>
        <v>2428</v>
      </c>
      <c r="AB44" s="47">
        <v>78.426828000000015</v>
      </c>
      <c r="AC44" s="52">
        <v>65.86</v>
      </c>
      <c r="AD44" s="18">
        <f>AE44*10^3/AC44</f>
        <v>2506</v>
      </c>
      <c r="AE44" s="47">
        <v>165.04516000000001</v>
      </c>
      <c r="AF44" s="52">
        <v>38.479999999999997</v>
      </c>
      <c r="AG44" s="18">
        <f>AH44*10^3/AF44</f>
        <v>2559</v>
      </c>
      <c r="AH44" s="47">
        <v>98.470319999999987</v>
      </c>
      <c r="AI44" s="52">
        <v>39.78</v>
      </c>
      <c r="AJ44" s="18">
        <f>AK44*10^3/AI44</f>
        <v>2836.9999999999995</v>
      </c>
      <c r="AK44" s="47">
        <v>112.85585999999999</v>
      </c>
      <c r="AL44" s="52">
        <v>60.676000000000002</v>
      </c>
      <c r="AM44" s="18">
        <f>AN44*10^3/AL44</f>
        <v>2885</v>
      </c>
      <c r="AN44" s="47">
        <v>175.05026000000001</v>
      </c>
      <c r="AO44" s="52">
        <v>91.875150000000005</v>
      </c>
      <c r="AP44" s="18">
        <f>AQ44*10^3/AO44</f>
        <v>3029.2499999999991</v>
      </c>
      <c r="AQ44" s="47">
        <v>278.31279813749995</v>
      </c>
    </row>
    <row r="45" spans="1:43" ht="18" customHeight="1" x14ac:dyDescent="0.3">
      <c r="B45" s="45" t="s">
        <v>118</v>
      </c>
      <c r="C45" s="1">
        <v>2</v>
      </c>
      <c r="D45" s="1" t="s">
        <v>15</v>
      </c>
      <c r="E45" s="15" t="s">
        <v>21</v>
      </c>
      <c r="F45" s="1" t="s">
        <v>301</v>
      </c>
      <c r="G45" s="1" t="s">
        <v>300</v>
      </c>
      <c r="H45" s="7"/>
      <c r="J45" s="47">
        <v>109.75729256200002</v>
      </c>
      <c r="K45" s="52">
        <v>119.01799999999999</v>
      </c>
      <c r="L45" s="18">
        <f>M45*10^3/K45</f>
        <v>1495.3208056764522</v>
      </c>
      <c r="M45" s="47">
        <v>177.97009164999997</v>
      </c>
      <c r="N45" s="52">
        <v>95.292000000000002</v>
      </c>
      <c r="O45" s="18">
        <f>P45*10^3/N45</f>
        <v>1390.2617727616173</v>
      </c>
      <c r="P45" s="47">
        <v>132.48082485000003</v>
      </c>
      <c r="Q45" s="52">
        <v>65.501999999999995</v>
      </c>
      <c r="R45" s="18">
        <f>S45*10^3/Q45</f>
        <v>1301.0819712375198</v>
      </c>
      <c r="S45" s="47">
        <v>85.223471280000012</v>
      </c>
      <c r="T45" s="52">
        <v>50.753999999999998</v>
      </c>
      <c r="U45" s="18">
        <f>V45*10^3/T45</f>
        <v>1261.7972736139025</v>
      </c>
      <c r="V45" s="47">
        <v>64.041258825</v>
      </c>
      <c r="W45" s="52">
        <v>43.31</v>
      </c>
      <c r="X45" s="18">
        <f>Y45*10^3/W45</f>
        <v>1237.9855723851301</v>
      </c>
      <c r="Y45" s="47">
        <v>53.617155139999987</v>
      </c>
      <c r="Z45" s="52">
        <v>46.096000000000004</v>
      </c>
      <c r="AA45" s="18">
        <f>AB45*10^3/Z45</f>
        <v>1283.9861753731341</v>
      </c>
      <c r="AB45" s="47">
        <v>59.186626739999994</v>
      </c>
      <c r="AC45" s="52">
        <v>64.290750000000003</v>
      </c>
      <c r="AD45" s="18">
        <f>AE45*10^3/AC45</f>
        <v>1196.3871236530915</v>
      </c>
      <c r="AE45" s="47">
        <v>76.91662547</v>
      </c>
      <c r="AF45" s="52">
        <v>93.108000000000004</v>
      </c>
      <c r="AG45" s="18">
        <f>AH45*10^3/AF45</f>
        <v>1239.0002126562699</v>
      </c>
      <c r="AH45" s="47">
        <v>115.36083179999999</v>
      </c>
      <c r="AI45" s="52">
        <v>84.307705000000013</v>
      </c>
      <c r="AJ45" s="18">
        <f>AK45*10^3/AI45</f>
        <v>1051.3774245592381</v>
      </c>
      <c r="AK45" s="47">
        <v>88.639217753400004</v>
      </c>
      <c r="AL45" s="52">
        <v>104.88714999999999</v>
      </c>
      <c r="AM45" s="18">
        <f>AN45*10^3/AL45</f>
        <v>1048.182757606628</v>
      </c>
      <c r="AN45" s="47">
        <v>109.94090212450001</v>
      </c>
      <c r="AO45" s="67">
        <v>104.88714999999999</v>
      </c>
      <c r="AP45" s="18">
        <f>AQ45*10^3/AO45</f>
        <v>1048.182757606628</v>
      </c>
      <c r="AQ45" s="54">
        <v>109.94090212450001</v>
      </c>
    </row>
    <row r="46" spans="1:43" ht="18" customHeight="1" x14ac:dyDescent="0.3">
      <c r="B46" s="45"/>
      <c r="E46" s="51"/>
      <c r="H46" s="7"/>
      <c r="J46" s="50"/>
      <c r="K46" s="53"/>
      <c r="L46" s="18"/>
      <c r="M46" s="50"/>
      <c r="N46" s="53"/>
      <c r="O46" s="18"/>
      <c r="P46" s="50"/>
      <c r="Q46" s="53"/>
      <c r="R46" s="18"/>
      <c r="S46" s="50"/>
      <c r="T46" s="53"/>
      <c r="U46" s="18"/>
      <c r="V46" s="50"/>
      <c r="W46" s="53"/>
      <c r="X46" s="18"/>
      <c r="Y46" s="50"/>
      <c r="Z46" s="53"/>
      <c r="AA46" s="18"/>
      <c r="AB46" s="50"/>
      <c r="AC46" s="53"/>
      <c r="AD46" s="18"/>
      <c r="AE46" s="50"/>
      <c r="AF46" s="53"/>
      <c r="AG46" s="18"/>
      <c r="AH46" s="50"/>
      <c r="AI46" s="53"/>
      <c r="AJ46" s="18"/>
      <c r="AK46" s="50"/>
      <c r="AL46" s="53"/>
      <c r="AM46" s="18"/>
      <c r="AN46" s="50"/>
      <c r="AO46" s="53"/>
      <c r="AP46" s="18"/>
      <c r="AQ46" s="50"/>
    </row>
    <row r="47" spans="1:43" ht="18" customHeight="1" x14ac:dyDescent="0.3">
      <c r="B47" s="46" t="s">
        <v>299</v>
      </c>
      <c r="H47" s="7"/>
      <c r="J47" s="42"/>
      <c r="K47" s="7"/>
      <c r="M47" s="42"/>
      <c r="N47" s="7"/>
      <c r="P47" s="42"/>
      <c r="Q47" s="7"/>
      <c r="S47" s="42"/>
      <c r="T47" s="7"/>
      <c r="V47" s="42"/>
      <c r="W47" s="7"/>
      <c r="Y47" s="42"/>
      <c r="Z47" s="7"/>
      <c r="AB47" s="42"/>
      <c r="AC47" s="7"/>
      <c r="AE47" s="42"/>
      <c r="AF47" s="7"/>
      <c r="AH47" s="42"/>
      <c r="AI47" s="7"/>
      <c r="AK47" s="42"/>
      <c r="AL47" s="7"/>
      <c r="AN47" s="42"/>
      <c r="AO47" s="7"/>
      <c r="AQ47" s="42"/>
    </row>
    <row r="48" spans="1:43" ht="18" customHeight="1" x14ac:dyDescent="0.3">
      <c r="B48" s="45" t="s">
        <v>298</v>
      </c>
      <c r="C48" s="1">
        <v>2</v>
      </c>
      <c r="D48" s="1" t="s">
        <v>15</v>
      </c>
      <c r="E48" s="15" t="s">
        <v>21</v>
      </c>
      <c r="F48" s="1" t="s">
        <v>278</v>
      </c>
      <c r="G48" s="1" t="s">
        <v>275</v>
      </c>
      <c r="H48" s="7"/>
      <c r="J48" s="47">
        <v>3631.1967022308431</v>
      </c>
      <c r="K48" s="52">
        <v>371</v>
      </c>
      <c r="L48" s="18">
        <f>M48*10^3/K48</f>
        <v>8595.2836082449903</v>
      </c>
      <c r="M48" s="47">
        <v>3188.8502186588917</v>
      </c>
      <c r="N48" s="52">
        <v>379</v>
      </c>
      <c r="O48" s="18">
        <f>P48*10^3/N48</f>
        <v>8626.3586771775917</v>
      </c>
      <c r="P48" s="47">
        <v>3269.3899386503072</v>
      </c>
      <c r="Q48" s="52">
        <v>388</v>
      </c>
      <c r="R48" s="18">
        <f>S48*10^3/Q48</f>
        <v>8586.7923647107145</v>
      </c>
      <c r="S48" s="47">
        <v>3331.6754375077571</v>
      </c>
      <c r="T48" s="52">
        <v>442</v>
      </c>
      <c r="U48" s="18">
        <f>V48*10^3/T48</f>
        <v>9002.6400374473378</v>
      </c>
      <c r="V48" s="47">
        <v>3979.1668965517238</v>
      </c>
      <c r="W48" s="52">
        <v>624</v>
      </c>
      <c r="X48" s="18">
        <f>Y48*10^3/W48</f>
        <v>5834.9455862078057</v>
      </c>
      <c r="Y48" s="47">
        <v>3641.0060457936706</v>
      </c>
      <c r="Z48" s="52">
        <v>699</v>
      </c>
      <c r="AA48" s="18">
        <f>AB48*10^3/Z48</f>
        <v>5870.1860463059402</v>
      </c>
      <c r="AB48" s="47">
        <v>4103.2600463678518</v>
      </c>
      <c r="AC48" s="52">
        <v>726</v>
      </c>
      <c r="AD48" s="18">
        <f>AE48*10^3/AC48</f>
        <v>5716.5350177265445</v>
      </c>
      <c r="AE48" s="47">
        <v>4150.2044228694713</v>
      </c>
      <c r="AF48" s="52">
        <v>625</v>
      </c>
      <c r="AG48" s="18">
        <f>AH48*10^3/AF48</f>
        <v>6010.8599144079881</v>
      </c>
      <c r="AH48" s="47">
        <v>3756.7874465049927</v>
      </c>
      <c r="AI48" s="52">
        <v>420</v>
      </c>
      <c r="AJ48" s="18">
        <f>AK48*10^3/AI48</f>
        <v>5611.0461891202249</v>
      </c>
      <c r="AK48" s="47">
        <v>2356.6393994304944</v>
      </c>
      <c r="AL48" s="52">
        <v>346</v>
      </c>
      <c r="AM48" s="18">
        <f>AN48*10^3/AL48</f>
        <v>5669.3936295798512</v>
      </c>
      <c r="AN48" s="47">
        <v>1961.6101958346285</v>
      </c>
      <c r="AO48" s="52">
        <v>344.15926959168144</v>
      </c>
      <c r="AP48" s="18">
        <f>AQ48*10^3/AO48</f>
        <v>5820.1114721693375</v>
      </c>
      <c r="AQ48" s="47">
        <v>2003.045313203965</v>
      </c>
    </row>
    <row r="49" spans="2:43" ht="18" customHeight="1" x14ac:dyDescent="0.3">
      <c r="B49" s="45"/>
      <c r="E49" s="51"/>
      <c r="H49" s="7"/>
      <c r="J49" s="50"/>
      <c r="K49" s="53"/>
      <c r="L49" s="18"/>
      <c r="M49" s="50"/>
      <c r="N49" s="53"/>
      <c r="O49" s="18"/>
      <c r="P49" s="50"/>
      <c r="Q49" s="53"/>
      <c r="R49" s="18"/>
      <c r="S49" s="50"/>
      <c r="T49" s="53"/>
      <c r="U49" s="18"/>
      <c r="V49" s="50"/>
      <c r="W49" s="53"/>
      <c r="X49" s="18"/>
      <c r="Y49" s="50"/>
      <c r="Z49" s="53"/>
      <c r="AA49" s="18"/>
      <c r="AB49" s="50"/>
      <c r="AC49" s="53"/>
      <c r="AD49" s="18"/>
      <c r="AE49" s="50"/>
      <c r="AF49" s="53"/>
      <c r="AG49" s="18"/>
      <c r="AH49" s="50"/>
      <c r="AI49" s="53"/>
      <c r="AJ49" s="18"/>
      <c r="AK49" s="50"/>
      <c r="AL49" s="53"/>
      <c r="AM49" s="18"/>
      <c r="AN49" s="50"/>
      <c r="AO49" s="53"/>
      <c r="AP49" s="18"/>
      <c r="AQ49" s="50"/>
    </row>
    <row r="50" spans="2:43" ht="18" customHeight="1" x14ac:dyDescent="0.3">
      <c r="B50" s="46" t="s">
        <v>297</v>
      </c>
      <c r="H50" s="7"/>
      <c r="J50" s="42"/>
      <c r="K50" s="7"/>
      <c r="M50" s="42"/>
      <c r="N50" s="7"/>
      <c r="P50" s="42"/>
      <c r="Q50" s="7"/>
      <c r="S50" s="42"/>
      <c r="T50" s="7"/>
      <c r="V50" s="42"/>
      <c r="W50" s="7"/>
      <c r="Y50" s="42"/>
      <c r="Z50" s="7"/>
      <c r="AB50" s="42"/>
      <c r="AC50" s="7"/>
      <c r="AE50" s="42"/>
      <c r="AF50" s="7"/>
      <c r="AH50" s="42"/>
      <c r="AI50" s="7"/>
      <c r="AK50" s="42"/>
      <c r="AL50" s="7"/>
      <c r="AN50" s="42"/>
      <c r="AO50" s="7"/>
      <c r="AQ50" s="42"/>
    </row>
    <row r="51" spans="2:43" ht="18" customHeight="1" x14ac:dyDescent="0.3">
      <c r="B51" s="45" t="s">
        <v>296</v>
      </c>
      <c r="C51" s="1">
        <v>2</v>
      </c>
      <c r="D51" s="1" t="s">
        <v>15</v>
      </c>
      <c r="E51" s="15" t="s">
        <v>21</v>
      </c>
      <c r="F51" s="1" t="s">
        <v>278</v>
      </c>
      <c r="G51" s="1" t="s">
        <v>277</v>
      </c>
      <c r="H51" s="7"/>
      <c r="J51" s="47">
        <v>746.40947714184142</v>
      </c>
      <c r="K51" s="52">
        <v>33.768054125682418</v>
      </c>
      <c r="L51" s="18">
        <f>M51*10^3/K51</f>
        <v>10314.81757259866</v>
      </c>
      <c r="M51" s="47">
        <v>348.31131808805168</v>
      </c>
      <c r="N51" s="52">
        <v>27.618014198291476</v>
      </c>
      <c r="O51" s="18">
        <f>P51*10^3/N51</f>
        <v>10478.332092330604</v>
      </c>
      <c r="P51" s="47">
        <v>289.39072450039981</v>
      </c>
      <c r="Q51" s="52">
        <v>22.225881298812453</v>
      </c>
      <c r="R51" s="18">
        <f>S51*10^3/Q51</f>
        <v>10593.596425912136</v>
      </c>
      <c r="S51" s="47">
        <v>235.45201668984697</v>
      </c>
      <c r="T51" s="52">
        <v>31.523703012450117</v>
      </c>
      <c r="U51" s="18">
        <f>V51*10^3/T51</f>
        <v>10679.374534623978</v>
      </c>
      <c r="V51" s="47">
        <v>336.65343118820891</v>
      </c>
      <c r="W51" s="52">
        <v>51.63612716229148</v>
      </c>
      <c r="X51" s="18">
        <f>Y51*10^3/W51</f>
        <v>10722.263588979897</v>
      </c>
      <c r="Y51" s="47">
        <v>553.65616614817372</v>
      </c>
      <c r="Z51" s="52">
        <v>61.4016614016614</v>
      </c>
      <c r="AA51" s="18">
        <f>AB51*10^3/Z51</f>
        <v>10800</v>
      </c>
      <c r="AB51" s="47">
        <v>663.13794313794313</v>
      </c>
      <c r="AC51" s="52">
        <v>64.372464716191701</v>
      </c>
      <c r="AD51" s="18">
        <f>AE51*10^3/AC51</f>
        <v>10917.94489947878</v>
      </c>
      <c r="AE51" s="47">
        <v>702.81502281502287</v>
      </c>
      <c r="AF51" s="52">
        <v>71.738763729054995</v>
      </c>
      <c r="AG51" s="18">
        <f>AH51*10^3/AF51</f>
        <v>11043.931496649291</v>
      </c>
      <c r="AH51" s="47">
        <v>792.27799227799221</v>
      </c>
      <c r="AI51" s="52">
        <v>78.328697424174791</v>
      </c>
      <c r="AJ51" s="18">
        <f>AK51*10^3/AI51</f>
        <v>11202.084884586748</v>
      </c>
      <c r="AK51" s="47">
        <v>877.4447174447173</v>
      </c>
      <c r="AL51" s="52">
        <v>72.9827484034642</v>
      </c>
      <c r="AM51" s="18">
        <f>AN51*10^3/AL51</f>
        <v>11309.307520476546</v>
      </c>
      <c r="AN51" s="47">
        <v>825.38434538434535</v>
      </c>
      <c r="AO51" s="52">
        <v>75.216750116771848</v>
      </c>
      <c r="AP51" s="18">
        <f>AQ51*10^3/AO51</f>
        <v>11789.128816083392</v>
      </c>
      <c r="AQ51" s="47">
        <v>886.73995625377893</v>
      </c>
    </row>
    <row r="52" spans="2:43" ht="18" customHeight="1" x14ac:dyDescent="0.3">
      <c r="B52" s="45" t="s">
        <v>295</v>
      </c>
      <c r="C52" s="1">
        <v>2</v>
      </c>
      <c r="D52" s="1" t="s">
        <v>15</v>
      </c>
      <c r="E52" s="15" t="s">
        <v>21</v>
      </c>
      <c r="F52" s="1" t="s">
        <v>278</v>
      </c>
      <c r="G52" s="1" t="s">
        <v>277</v>
      </c>
      <c r="H52" s="7"/>
      <c r="J52" s="47">
        <v>1697.8377200977811</v>
      </c>
      <c r="K52" s="52">
        <v>86.358139483664971</v>
      </c>
      <c r="L52" s="18">
        <f>M52*10^3/K52</f>
        <v>7029.3571605857514</v>
      </c>
      <c r="M52" s="47">
        <v>607.0422061543635</v>
      </c>
      <c r="N52" s="52">
        <v>109.94116880083843</v>
      </c>
      <c r="O52" s="18">
        <f>P52*10^3/N52</f>
        <v>7140.7892777364113</v>
      </c>
      <c r="P52" s="47">
        <v>785.06671935483587</v>
      </c>
      <c r="Q52" s="52">
        <v>135.49741989806157</v>
      </c>
      <c r="R52" s="18">
        <f>S52*10^3/Q52</f>
        <v>7219.3397865475308</v>
      </c>
      <c r="S52" s="47">
        <v>978.20191444461295</v>
      </c>
      <c r="T52" s="52">
        <v>127.56484350291383</v>
      </c>
      <c r="U52" s="18">
        <f>V52*10^3/T52</f>
        <v>7277.7959791511539</v>
      </c>
      <c r="V52" s="47">
        <v>928.39090512655241</v>
      </c>
      <c r="W52" s="52">
        <v>188.58690728131631</v>
      </c>
      <c r="X52" s="18">
        <f>Y52*10^3/W52</f>
        <v>7307.024075452965</v>
      </c>
      <c r="Y52" s="47">
        <v>1378.0090718197944</v>
      </c>
      <c r="Z52" s="52">
        <v>152.21864653278462</v>
      </c>
      <c r="AA52" s="18">
        <f>AB52*10^3/Z52</f>
        <v>7359.9999999999991</v>
      </c>
      <c r="AB52" s="47">
        <v>1120.3292384812946</v>
      </c>
      <c r="AC52" s="52">
        <v>159.57335311263805</v>
      </c>
      <c r="AD52" s="18">
        <f>AE52*10^3/AC52</f>
        <v>7440.377264829981</v>
      </c>
      <c r="AE52" s="47">
        <v>1187.2859485719587</v>
      </c>
      <c r="AF52" s="52">
        <v>177.87588162591993</v>
      </c>
      <c r="AG52" s="18">
        <f>AH52*10^3/AF52</f>
        <v>7526.2347977165537</v>
      </c>
      <c r="AH52" s="47">
        <v>1338.7356499675091</v>
      </c>
      <c r="AI52" s="52">
        <v>194.21145707495924</v>
      </c>
      <c r="AJ52" s="18">
        <f>AK52*10^3/AI52</f>
        <v>7634.0134028294869</v>
      </c>
      <c r="AK52" s="47">
        <v>1482.6128662932824</v>
      </c>
      <c r="AL52" s="52">
        <v>180.94171191943857</v>
      </c>
      <c r="AM52" s="18">
        <f>AN52*10^3/AL52</f>
        <v>7707.0836435840156</v>
      </c>
      <c r="AN52" s="47">
        <v>1394.5329083763959</v>
      </c>
      <c r="AO52" s="52">
        <v>186.48033718745688</v>
      </c>
      <c r="AP52" s="18">
        <f>AQ52*10^3/AO52</f>
        <v>8034.0729709605339</v>
      </c>
      <c r="AQ52" s="47">
        <v>1498.1966366133538</v>
      </c>
    </row>
    <row r="53" spans="2:43" ht="18" customHeight="1" x14ac:dyDescent="0.3">
      <c r="B53" s="45" t="s">
        <v>294</v>
      </c>
      <c r="C53" s="1">
        <v>2</v>
      </c>
      <c r="D53" s="1" t="s">
        <v>15</v>
      </c>
      <c r="E53" s="15" t="s">
        <v>21</v>
      </c>
      <c r="F53" s="1" t="s">
        <v>278</v>
      </c>
      <c r="G53" s="1" t="s">
        <v>277</v>
      </c>
      <c r="H53" s="7"/>
      <c r="J53" s="47">
        <v>1045.3718752516679</v>
      </c>
      <c r="K53" s="52">
        <v>49.51970729215293</v>
      </c>
      <c r="L53" s="18">
        <f>M53*10^3/K53</f>
        <v>10314.817572598658</v>
      </c>
      <c r="M53" s="47">
        <v>510.78674696704098</v>
      </c>
      <c r="N53" s="52">
        <v>65.695304523915453</v>
      </c>
      <c r="O53" s="18">
        <f>P53*10^3/N53</f>
        <v>10478.332092330604</v>
      </c>
      <c r="P53" s="47">
        <v>688.37721770837516</v>
      </c>
      <c r="Q53" s="52">
        <v>82.7523946056928</v>
      </c>
      <c r="R53" s="18">
        <f>S53*10^3/Q53</f>
        <v>10593.596425912137</v>
      </c>
      <c r="S53" s="47">
        <v>876.64547173053802</v>
      </c>
      <c r="T53" s="52">
        <v>87.74484743052723</v>
      </c>
      <c r="U53" s="18">
        <f>V53*10^3/T53</f>
        <v>10679.374534623976</v>
      </c>
      <c r="V53" s="47">
        <v>937.06008919403837</v>
      </c>
      <c r="W53" s="52">
        <v>64.160345929349901</v>
      </c>
      <c r="X53" s="18">
        <f>Y53*10^3/W53</f>
        <v>10722.263588979893</v>
      </c>
      <c r="Y53" s="47">
        <v>687.9441410146228</v>
      </c>
      <c r="Z53" s="52">
        <v>53.720882593936558</v>
      </c>
      <c r="AA53" s="18">
        <f>AB53*10^3/Z53</f>
        <v>10800</v>
      </c>
      <c r="AB53" s="47">
        <v>580.18553201451482</v>
      </c>
      <c r="AC53" s="52">
        <v>56.281357916720538</v>
      </c>
      <c r="AD53" s="18">
        <f>AE53*10^3/AC53</f>
        <v>10917.94489947878</v>
      </c>
      <c r="AE53" s="47">
        <v>614.47676460259856</v>
      </c>
      <c r="AF53" s="52">
        <v>62.750728680950388</v>
      </c>
      <c r="AG53" s="18">
        <f>AH53*10^3/AF53</f>
        <v>11043.931496649289</v>
      </c>
      <c r="AH53" s="47">
        <v>693.01474891724195</v>
      </c>
      <c r="AI53" s="52">
        <v>68.480828878090563</v>
      </c>
      <c r="AJ53" s="18">
        <f>AK53*10^3/AI53</f>
        <v>11202.084884586746</v>
      </c>
      <c r="AK53" s="47">
        <v>767.12805805922983</v>
      </c>
      <c r="AL53" s="52">
        <v>63.821337976057826</v>
      </c>
      <c r="AM53" s="18">
        <f>AN53*10^3/AL53</f>
        <v>11309.307520476543</v>
      </c>
      <c r="AN53" s="47">
        <v>721.77513753950598</v>
      </c>
      <c r="AO53" s="52">
        <v>65.774908943211656</v>
      </c>
      <c r="AP53" s="18">
        <f>AQ53*10^3/AO53</f>
        <v>11789.12881608339</v>
      </c>
      <c r="AQ53" s="47">
        <v>775.42887439767765</v>
      </c>
    </row>
    <row r="54" spans="2:43" ht="18" customHeight="1" x14ac:dyDescent="0.3">
      <c r="B54" s="45"/>
      <c r="E54" s="51"/>
      <c r="H54" s="7"/>
      <c r="J54" s="50"/>
      <c r="K54" s="53"/>
      <c r="L54" s="18"/>
      <c r="M54" s="50"/>
      <c r="N54" s="53"/>
      <c r="O54" s="18"/>
      <c r="P54" s="50"/>
      <c r="Q54" s="53"/>
      <c r="R54" s="18"/>
      <c r="S54" s="50"/>
      <c r="T54" s="53"/>
      <c r="U54" s="18"/>
      <c r="V54" s="50"/>
      <c r="W54" s="53"/>
      <c r="X54" s="18"/>
      <c r="Y54" s="50"/>
      <c r="Z54" s="53"/>
      <c r="AA54" s="18"/>
      <c r="AB54" s="50"/>
      <c r="AC54" s="53"/>
      <c r="AD54" s="18"/>
      <c r="AE54" s="50"/>
      <c r="AF54" s="53"/>
      <c r="AG54" s="18"/>
      <c r="AH54" s="50"/>
      <c r="AI54" s="53"/>
      <c r="AJ54" s="18"/>
      <c r="AK54" s="50"/>
      <c r="AL54" s="53"/>
      <c r="AM54" s="18"/>
      <c r="AN54" s="50"/>
      <c r="AO54" s="53"/>
      <c r="AP54" s="18"/>
      <c r="AQ54" s="50"/>
    </row>
    <row r="55" spans="2:43" ht="18" customHeight="1" x14ac:dyDescent="0.3">
      <c r="B55" s="46" t="s">
        <v>293</v>
      </c>
      <c r="H55" s="7"/>
      <c r="J55" s="42"/>
      <c r="K55" s="7"/>
      <c r="M55" s="42"/>
      <c r="N55" s="7"/>
      <c r="P55" s="42"/>
      <c r="Q55" s="7"/>
      <c r="S55" s="42"/>
      <c r="T55" s="7"/>
      <c r="V55" s="42"/>
      <c r="W55" s="7"/>
      <c r="Y55" s="42"/>
      <c r="Z55" s="7"/>
      <c r="AB55" s="42"/>
      <c r="AC55" s="7"/>
      <c r="AE55" s="42"/>
      <c r="AF55" s="7"/>
      <c r="AH55" s="42"/>
      <c r="AI55" s="7"/>
      <c r="AK55" s="42"/>
      <c r="AL55" s="7"/>
      <c r="AN55" s="42"/>
      <c r="AO55" s="7"/>
      <c r="AQ55" s="42"/>
    </row>
    <row r="56" spans="2:43" ht="18" customHeight="1" x14ac:dyDescent="0.3">
      <c r="B56" s="45" t="s">
        <v>292</v>
      </c>
      <c r="C56" s="1">
        <v>2</v>
      </c>
      <c r="D56" s="1" t="s">
        <v>15</v>
      </c>
      <c r="E56" s="15" t="s">
        <v>21</v>
      </c>
      <c r="F56" s="48" t="s">
        <v>70</v>
      </c>
      <c r="G56" s="1" t="s">
        <v>291</v>
      </c>
      <c r="H56" s="7"/>
      <c r="J56" s="47">
        <v>1194.2641203003379</v>
      </c>
      <c r="K56" s="7"/>
      <c r="M56" s="47">
        <v>1200.6954999999998</v>
      </c>
      <c r="N56" s="7"/>
      <c r="P56" s="47">
        <v>1200.6954999999998</v>
      </c>
      <c r="Q56" s="7"/>
      <c r="S56" s="47">
        <v>1197.0029999999999</v>
      </c>
      <c r="T56" s="7"/>
      <c r="V56" s="47">
        <v>1181.9140829208256</v>
      </c>
      <c r="W56" s="7"/>
      <c r="Y56" s="47">
        <v>1402.0796442260332</v>
      </c>
      <c r="Z56" s="7"/>
      <c r="AB56" s="47">
        <v>1182.4260870051962</v>
      </c>
      <c r="AC56" s="7"/>
      <c r="AE56" s="47">
        <v>1258.9183182740464</v>
      </c>
      <c r="AF56" s="7"/>
      <c r="AH56" s="47">
        <v>1425.0128716193412</v>
      </c>
      <c r="AI56" s="7"/>
      <c r="AK56" s="47">
        <v>1606.8648781780826</v>
      </c>
      <c r="AL56" s="7"/>
      <c r="AN56" s="47">
        <v>1526.0407025148434</v>
      </c>
      <c r="AO56" s="7"/>
      <c r="AQ56" s="47">
        <v>1726.8892085747957</v>
      </c>
    </row>
    <row r="57" spans="2:43" ht="18" customHeight="1" x14ac:dyDescent="0.3">
      <c r="B57" s="45"/>
      <c r="E57" s="51"/>
      <c r="F57" s="48"/>
      <c r="H57" s="7"/>
      <c r="J57" s="50"/>
      <c r="K57" s="7"/>
      <c r="M57" s="50"/>
      <c r="N57" s="7"/>
      <c r="P57" s="50"/>
      <c r="Q57" s="7"/>
      <c r="S57" s="50"/>
      <c r="T57" s="7"/>
      <c r="V57" s="50"/>
      <c r="W57" s="7"/>
      <c r="Y57" s="50"/>
      <c r="Z57" s="7"/>
      <c r="AB57" s="50"/>
      <c r="AC57" s="7"/>
      <c r="AE57" s="50"/>
      <c r="AF57" s="7"/>
      <c r="AH57" s="50"/>
      <c r="AI57" s="7"/>
      <c r="AK57" s="50"/>
      <c r="AL57" s="7"/>
      <c r="AN57" s="50"/>
      <c r="AO57" s="7"/>
      <c r="AQ57" s="50"/>
    </row>
    <row r="58" spans="2:43" ht="18" customHeight="1" x14ac:dyDescent="0.3">
      <c r="B58" s="46" t="s">
        <v>290</v>
      </c>
      <c r="H58" s="7"/>
      <c r="J58" s="42"/>
      <c r="K58" s="7"/>
      <c r="M58" s="42"/>
      <c r="N58" s="7"/>
      <c r="P58" s="42"/>
      <c r="Q58" s="7"/>
      <c r="S58" s="42"/>
      <c r="T58" s="7"/>
      <c r="V58" s="42"/>
      <c r="W58" s="7"/>
      <c r="Y58" s="42"/>
      <c r="Z58" s="7"/>
      <c r="AB58" s="42"/>
      <c r="AC58" s="7"/>
      <c r="AE58" s="42"/>
      <c r="AF58" s="7"/>
      <c r="AH58" s="42"/>
      <c r="AI58" s="7"/>
      <c r="AK58" s="42"/>
      <c r="AL58" s="7"/>
      <c r="AN58" s="42"/>
      <c r="AO58" s="7"/>
      <c r="AQ58" s="42"/>
    </row>
    <row r="59" spans="2:43" ht="18" customHeight="1" x14ac:dyDescent="0.3">
      <c r="B59" s="45" t="s">
        <v>290</v>
      </c>
      <c r="C59" s="1">
        <v>2</v>
      </c>
      <c r="D59" s="1" t="s">
        <v>15</v>
      </c>
      <c r="E59" s="15" t="s">
        <v>21</v>
      </c>
      <c r="F59" s="48" t="s">
        <v>70</v>
      </c>
      <c r="G59" s="1" t="s">
        <v>289</v>
      </c>
      <c r="H59" s="7"/>
      <c r="J59" s="47">
        <v>817.58727272727288</v>
      </c>
      <c r="K59" s="7"/>
      <c r="M59" s="47">
        <v>446.92307692307696</v>
      </c>
      <c r="N59" s="7"/>
      <c r="P59" s="47">
        <v>50.555555555555557</v>
      </c>
      <c r="Q59" s="7"/>
      <c r="S59" s="47">
        <v>224.25986842105266</v>
      </c>
      <c r="T59" s="7"/>
      <c r="V59" s="47">
        <v>313.17567567567573</v>
      </c>
      <c r="W59" s="7"/>
      <c r="Y59" s="47">
        <v>405.25791855203624</v>
      </c>
      <c r="Z59" s="7"/>
      <c r="AB59" s="47">
        <v>776.61230769230792</v>
      </c>
      <c r="AC59" s="7"/>
      <c r="AE59" s="47">
        <v>883.88461538461547</v>
      </c>
      <c r="AF59" s="7"/>
      <c r="AH59" s="47">
        <v>845.34800000000018</v>
      </c>
      <c r="AI59" s="7"/>
      <c r="AK59" s="47">
        <v>1046.1054545454547</v>
      </c>
      <c r="AL59" s="7"/>
      <c r="AN59" s="47">
        <v>769.17750000000024</v>
      </c>
      <c r="AO59" s="7"/>
      <c r="AQ59" s="47">
        <v>871.97384615384647</v>
      </c>
    </row>
    <row r="60" spans="2:43" ht="18" customHeight="1" x14ac:dyDescent="0.3">
      <c r="B60" s="46"/>
      <c r="H60" s="7"/>
      <c r="J60" s="42"/>
      <c r="K60" s="7"/>
      <c r="M60" s="42"/>
      <c r="N60" s="7"/>
      <c r="P60" s="42"/>
      <c r="Q60" s="7"/>
      <c r="S60" s="42"/>
      <c r="T60" s="7"/>
      <c r="V60" s="42"/>
      <c r="W60" s="7"/>
      <c r="Y60" s="42"/>
      <c r="Z60" s="7"/>
      <c r="AB60" s="42"/>
      <c r="AC60" s="7"/>
      <c r="AE60" s="42"/>
      <c r="AF60" s="7"/>
      <c r="AH60" s="42"/>
      <c r="AI60" s="7"/>
      <c r="AK60" s="42"/>
      <c r="AL60" s="7"/>
      <c r="AN60" s="42"/>
      <c r="AO60" s="7"/>
      <c r="AQ60" s="42"/>
    </row>
    <row r="61" spans="2:43" ht="18" customHeight="1" x14ac:dyDescent="0.3">
      <c r="B61" s="41" t="s">
        <v>288</v>
      </c>
      <c r="C61" s="40"/>
      <c r="D61" s="40"/>
      <c r="E61" s="40"/>
      <c r="F61" s="40"/>
      <c r="G61" s="40"/>
      <c r="H61" s="7"/>
      <c r="J61" s="39">
        <f>SUM(J41:J59)</f>
        <v>14681.483061582063</v>
      </c>
      <c r="K61" s="7"/>
      <c r="M61" s="39">
        <f>SUM(M41:M59)</f>
        <v>9403.0633923864243</v>
      </c>
      <c r="N61" s="7"/>
      <c r="P61" s="39">
        <f>SUM(P41:P59)</f>
        <v>9286.8380728394732</v>
      </c>
      <c r="Q61" s="7"/>
      <c r="S61" s="39">
        <f>SUM(S41:S59)</f>
        <v>9740.6064918438096</v>
      </c>
      <c r="T61" s="7"/>
      <c r="V61" s="39">
        <f>SUM(V41:V59)</f>
        <v>10486.663186687025</v>
      </c>
      <c r="W61" s="7"/>
      <c r="Y61" s="39">
        <f>SUM(Y41:Y59)</f>
        <v>10992.78564276933</v>
      </c>
      <c r="Z61" s="7"/>
      <c r="AB61" s="39">
        <f>SUM(AB41:AB59)</f>
        <v>11586.894730869109</v>
      </c>
      <c r="AC61" s="7"/>
      <c r="AE61" s="39">
        <f>SUM(AE41:AE59)</f>
        <v>12349.716399667714</v>
      </c>
      <c r="AF61" s="7"/>
      <c r="AH61" s="39">
        <f>SUM(AH41:AH59)</f>
        <v>12941.206825047077</v>
      </c>
      <c r="AI61" s="7"/>
      <c r="AK61" s="39">
        <f>SUM(AK41:AK59)</f>
        <v>13540.807546704662</v>
      </c>
      <c r="AL61" s="7"/>
      <c r="AN61" s="39">
        <f>SUM(AN41:AN59)</f>
        <v>12752.673950989218</v>
      </c>
      <c r="AO61" s="7"/>
      <c r="AQ61" s="39">
        <f>SUM(AQ41:AQ59)</f>
        <v>15031.179669018547</v>
      </c>
    </row>
    <row r="62" spans="2:43" ht="18" customHeight="1" x14ac:dyDescent="0.3">
      <c r="B62" s="46"/>
      <c r="H62" s="7"/>
      <c r="J62" s="42"/>
      <c r="K62" s="7"/>
      <c r="M62" s="42"/>
      <c r="N62" s="7"/>
      <c r="P62" s="42"/>
      <c r="Q62" s="7"/>
      <c r="S62" s="42"/>
      <c r="T62" s="7"/>
      <c r="V62" s="42"/>
      <c r="W62" s="7"/>
      <c r="Y62" s="42"/>
      <c r="Z62" s="7"/>
      <c r="AB62" s="42"/>
      <c r="AC62" s="7"/>
      <c r="AE62" s="42"/>
      <c r="AF62" s="7"/>
      <c r="AH62" s="42"/>
      <c r="AI62" s="7"/>
      <c r="AK62" s="42"/>
      <c r="AL62" s="7"/>
      <c r="AN62" s="42"/>
      <c r="AO62" s="7"/>
      <c r="AQ62" s="42"/>
    </row>
    <row r="63" spans="2:43" ht="18" customHeight="1" x14ac:dyDescent="0.3">
      <c r="B63" s="46" t="s">
        <v>287</v>
      </c>
      <c r="H63" s="7"/>
      <c r="J63" s="42"/>
      <c r="K63" s="7"/>
      <c r="M63" s="42"/>
      <c r="N63" s="7"/>
      <c r="P63" s="42"/>
      <c r="Q63" s="7"/>
      <c r="S63" s="42"/>
      <c r="T63" s="7"/>
      <c r="V63" s="42"/>
      <c r="W63" s="7"/>
      <c r="Y63" s="42"/>
      <c r="Z63" s="7"/>
      <c r="AB63" s="42"/>
      <c r="AC63" s="7"/>
      <c r="AE63" s="42"/>
      <c r="AF63" s="7"/>
      <c r="AH63" s="42"/>
      <c r="AI63" s="7"/>
      <c r="AK63" s="42"/>
      <c r="AL63" s="7"/>
      <c r="AN63" s="42"/>
      <c r="AO63" s="7"/>
      <c r="AQ63" s="42"/>
    </row>
    <row r="64" spans="2:43" ht="18" customHeight="1" x14ac:dyDescent="0.3">
      <c r="B64" s="45" t="s">
        <v>286</v>
      </c>
      <c r="C64" s="1">
        <v>2</v>
      </c>
      <c r="D64" s="1" t="s">
        <v>15</v>
      </c>
      <c r="E64" s="34" t="s">
        <v>2</v>
      </c>
      <c r="F64" s="1" t="s">
        <v>284</v>
      </c>
      <c r="G64" s="1" t="s">
        <v>283</v>
      </c>
      <c r="H64" s="7"/>
      <c r="J64" s="47">
        <v>273.375</v>
      </c>
      <c r="K64" s="52">
        <v>289.81009439478737</v>
      </c>
      <c r="L64" s="18">
        <f>M64*10^3/K64</f>
        <v>4033.1249999999995</v>
      </c>
      <c r="M64" s="47">
        <v>1168.8403369559767</v>
      </c>
      <c r="N64" s="52">
        <v>281.59895192985994</v>
      </c>
      <c r="O64" s="18">
        <f>P64*10^3/N64</f>
        <v>4033.1249999999995</v>
      </c>
      <c r="P64" s="47">
        <v>1135.7237730021163</v>
      </c>
      <c r="Q64" s="52">
        <v>256.96380679599008</v>
      </c>
      <c r="R64" s="18">
        <f>S64*10^3/Q64</f>
        <v>4033.1250000000005</v>
      </c>
      <c r="S64" s="47">
        <v>1036.3671532840776</v>
      </c>
      <c r="T64" s="52">
        <v>219.89759811143708</v>
      </c>
      <c r="U64" s="18">
        <f>V64*10^3/T64</f>
        <v>4050.0000000000005</v>
      </c>
      <c r="V64" s="47">
        <v>890.58527235132021</v>
      </c>
      <c r="W64" s="52">
        <v>134.74951282654743</v>
      </c>
      <c r="X64" s="18">
        <f>Y64*10^3/W64</f>
        <v>4050</v>
      </c>
      <c r="Y64" s="47">
        <v>545.73552694751709</v>
      </c>
      <c r="Z64" s="52">
        <v>131.4</v>
      </c>
      <c r="AA64" s="18">
        <f>AB64*10^3/Z64</f>
        <v>4050.0000000000009</v>
      </c>
      <c r="AB64" s="47">
        <v>532.17000000000007</v>
      </c>
      <c r="AC64" s="52">
        <v>128.70000000000002</v>
      </c>
      <c r="AD64" s="18">
        <f>AE64*10^3/AC64</f>
        <v>4049.9999999999995</v>
      </c>
      <c r="AE64" s="47">
        <v>521.23500000000001</v>
      </c>
      <c r="AF64" s="52">
        <v>105.29999999999998</v>
      </c>
      <c r="AG64" s="18">
        <f>AH64*10^3/AF64</f>
        <v>4050.0000000000005</v>
      </c>
      <c r="AH64" s="47">
        <v>426.46499999999997</v>
      </c>
      <c r="AI64" s="52">
        <v>74.7</v>
      </c>
      <c r="AJ64" s="18">
        <f>AK64*10^3/AI64</f>
        <v>4050</v>
      </c>
      <c r="AK64" s="47">
        <v>302.53500000000003</v>
      </c>
      <c r="AL64" s="52">
        <v>67.5</v>
      </c>
      <c r="AM64" s="18">
        <f>AN64*10^3/AL64</f>
        <v>4050</v>
      </c>
      <c r="AN64" s="47">
        <v>273.375</v>
      </c>
      <c r="AO64" s="52">
        <v>72.900000000000006</v>
      </c>
      <c r="AP64" s="18">
        <f>AQ64*10^3/AO64</f>
        <v>4049.9999999999995</v>
      </c>
      <c r="AQ64" s="47">
        <v>295.245</v>
      </c>
    </row>
    <row r="65" spans="1:43" ht="18" customHeight="1" x14ac:dyDescent="0.3">
      <c r="B65" s="45" t="s">
        <v>285</v>
      </c>
      <c r="C65" s="1">
        <v>2</v>
      </c>
      <c r="D65" s="1" t="s">
        <v>15</v>
      </c>
      <c r="E65" s="34" t="s">
        <v>2</v>
      </c>
      <c r="F65" s="1" t="s">
        <v>284</v>
      </c>
      <c r="G65" s="1" t="s">
        <v>283</v>
      </c>
      <c r="H65" s="7"/>
      <c r="J65" s="47">
        <v>353.03849999999989</v>
      </c>
      <c r="K65" s="52">
        <v>61.162167615144753</v>
      </c>
      <c r="L65" s="18">
        <f>M65*10^3/K65</f>
        <v>5630.3971965677792</v>
      </c>
      <c r="M65" s="47">
        <v>344.36729707631963</v>
      </c>
      <c r="N65" s="52">
        <v>47.520929618184589</v>
      </c>
      <c r="O65" s="18">
        <f>P65*10^3/N65</f>
        <v>5747.98869168693</v>
      </c>
      <c r="P65" s="47">
        <v>273.14976606377553</v>
      </c>
      <c r="Q65" s="52">
        <v>42.927106517722947</v>
      </c>
      <c r="R65" s="18">
        <f>S65*10^3/Q65</f>
        <v>5685.2035327645244</v>
      </c>
      <c r="S65" s="47">
        <v>244.04933762591753</v>
      </c>
      <c r="T65" s="52">
        <v>36.563691663988635</v>
      </c>
      <c r="U65" s="18">
        <f>V65*10^3/T65</f>
        <v>5731.0635827073111</v>
      </c>
      <c r="V65" s="47">
        <v>209.54884174482413</v>
      </c>
      <c r="W65" s="52">
        <v>38.798196991674558</v>
      </c>
      <c r="X65" s="18">
        <f>Y65*10^3/W65</f>
        <v>5900.9011268070608</v>
      </c>
      <c r="Y65" s="47">
        <v>228.94432434625472</v>
      </c>
      <c r="Z65" s="52">
        <v>56.026227146061295</v>
      </c>
      <c r="AA65" s="18">
        <f>AB65*10^3/Z65</f>
        <v>5925.2296257343141</v>
      </c>
      <c r="AB65" s="47">
        <v>331.9682609039624</v>
      </c>
      <c r="AC65" s="52">
        <v>63.09999999999998</v>
      </c>
      <c r="AD65" s="18">
        <f>AE65*10^3/AC65</f>
        <v>5953.3549920760697</v>
      </c>
      <c r="AE65" s="47">
        <v>375.65669999999989</v>
      </c>
      <c r="AF65" s="52">
        <v>66.09999999999998</v>
      </c>
      <c r="AG65" s="18">
        <f>AH65*10^3/AF65</f>
        <v>5994.4402420574897</v>
      </c>
      <c r="AH65" s="47">
        <v>396.23249999999996</v>
      </c>
      <c r="AI65" s="52">
        <v>59.799999999999983</v>
      </c>
      <c r="AJ65" s="18">
        <f>AK65*10^3/AI65</f>
        <v>6026.0769230769229</v>
      </c>
      <c r="AK65" s="47">
        <v>360.35939999999988</v>
      </c>
      <c r="AL65" s="52">
        <v>58.499999999999979</v>
      </c>
      <c r="AM65" s="18">
        <f>AN65*10^3/AL65</f>
        <v>6034.8461538461543</v>
      </c>
      <c r="AN65" s="47">
        <v>353.03849999999989</v>
      </c>
      <c r="AO65" s="52">
        <v>71.499999999999986</v>
      </c>
      <c r="AP65" s="18">
        <f>AQ65*10^3/AO65</f>
        <v>6047.1986013986016</v>
      </c>
      <c r="AQ65" s="47">
        <v>432.3746999999999</v>
      </c>
    </row>
    <row r="66" spans="1:43" ht="18" customHeight="1" x14ac:dyDescent="0.3">
      <c r="B66" s="46" t="s">
        <v>282</v>
      </c>
      <c r="H66" s="7"/>
      <c r="J66" s="42"/>
      <c r="K66" s="7"/>
      <c r="M66" s="42"/>
      <c r="N66" s="7"/>
      <c r="P66" s="42"/>
      <c r="Q66" s="7"/>
      <c r="S66" s="42"/>
      <c r="T66" s="7"/>
      <c r="V66" s="42"/>
      <c r="W66" s="7"/>
      <c r="Y66" s="42"/>
      <c r="Z66" s="7"/>
      <c r="AB66" s="42"/>
      <c r="AC66" s="7"/>
      <c r="AE66" s="42"/>
      <c r="AF66" s="7"/>
      <c r="AH66" s="42"/>
      <c r="AI66" s="7"/>
      <c r="AK66" s="42"/>
      <c r="AL66" s="7"/>
      <c r="AN66" s="42"/>
      <c r="AO66" s="7"/>
      <c r="AQ66" s="42"/>
    </row>
    <row r="67" spans="1:43" ht="18" customHeight="1" x14ac:dyDescent="0.3">
      <c r="B67" s="45" t="s">
        <v>281</v>
      </c>
      <c r="C67" s="1">
        <v>2</v>
      </c>
      <c r="D67" s="1" t="s">
        <v>15</v>
      </c>
      <c r="E67" s="34" t="s">
        <v>2</v>
      </c>
      <c r="F67" s="1" t="s">
        <v>278</v>
      </c>
      <c r="G67" s="1" t="s">
        <v>277</v>
      </c>
      <c r="H67" s="7"/>
      <c r="J67" s="42"/>
      <c r="K67" s="52">
        <v>485.74047088481643</v>
      </c>
      <c r="L67" s="18">
        <f>M67*10^3/K67</f>
        <v>4378.2406642749147</v>
      </c>
      <c r="M67" s="47">
        <v>2126.6886819119486</v>
      </c>
      <c r="N67" s="52">
        <v>424.45718542456166</v>
      </c>
      <c r="O67" s="18">
        <f>P67*10^3/N67</f>
        <v>4578.0790191114411</v>
      </c>
      <c r="P67" s="47">
        <v>1943.1985351032804</v>
      </c>
      <c r="Q67" s="52">
        <v>366.5320775593633</v>
      </c>
      <c r="R67" s="18">
        <f>S67*10^3/Q67</f>
        <v>4759.6052027059131</v>
      </c>
      <c r="S67" s="47">
        <v>1744.5479833101531</v>
      </c>
      <c r="T67" s="52">
        <v>371.81803553146295</v>
      </c>
      <c r="U67" s="18">
        <f>V67*10^3/T67</f>
        <v>4641.2716501019777</v>
      </c>
      <c r="V67" s="47">
        <v>1725.7085073087887</v>
      </c>
      <c r="W67" s="52">
        <v>469.41933783901345</v>
      </c>
      <c r="X67" s="18">
        <f>Y67*10^3/W67</f>
        <v>4495.4082898982379</v>
      </c>
      <c r="Y67" s="47">
        <v>2110.2315827600423</v>
      </c>
      <c r="Z67" s="52">
        <v>450.27885027885031</v>
      </c>
      <c r="AA67" s="18">
        <f>AB67*10^3/Z67</f>
        <v>4354.772727272727</v>
      </c>
      <c r="AB67" s="47">
        <v>1960.8620568620568</v>
      </c>
      <c r="AC67" s="52">
        <v>472.06474125207251</v>
      </c>
      <c r="AD67" s="18">
        <f>AE67*10^3/AC67</f>
        <v>4402.3304338996804</v>
      </c>
      <c r="AE67" s="47">
        <v>2078.184977184977</v>
      </c>
      <c r="AF67" s="52">
        <v>526.08426734640329</v>
      </c>
      <c r="AG67" s="18">
        <f>AH67*10^3/AF67</f>
        <v>4453.1307114330184</v>
      </c>
      <c r="AH67" s="47">
        <v>2342.7220077220072</v>
      </c>
      <c r="AI67" s="52">
        <v>574.41044777728189</v>
      </c>
      <c r="AJ67" s="18">
        <f>AK67*10^3/AI67</f>
        <v>4516.901272591891</v>
      </c>
      <c r="AK67" s="47">
        <v>2594.5552825552827</v>
      </c>
      <c r="AL67" s="52">
        <v>535.20682162540436</v>
      </c>
      <c r="AM67" s="18">
        <f>AN67*10^3/AL67</f>
        <v>4560.1355513436674</v>
      </c>
      <c r="AN67" s="47">
        <v>2440.6156546156549</v>
      </c>
      <c r="AO67" s="52">
        <v>551.58950085632694</v>
      </c>
      <c r="AP67" s="18">
        <f>AQ67*10^3/AO67</f>
        <v>4753.6089487578683</v>
      </c>
      <c r="AQ67" s="47">
        <v>2622.0407873115219</v>
      </c>
    </row>
    <row r="68" spans="1:43" ht="18" customHeight="1" x14ac:dyDescent="0.3">
      <c r="B68" s="45" t="s">
        <v>280</v>
      </c>
      <c r="C68" s="1">
        <v>2</v>
      </c>
      <c r="D68" s="1" t="s">
        <v>15</v>
      </c>
      <c r="E68" s="34" t="s">
        <v>2</v>
      </c>
      <c r="F68" s="1" t="s">
        <v>278</v>
      </c>
      <c r="G68" s="1" t="s">
        <v>277</v>
      </c>
      <c r="H68" s="7"/>
      <c r="J68" s="42"/>
      <c r="K68" s="52">
        <v>111.71098777244734</v>
      </c>
      <c r="L68" s="18">
        <f>M68*10^3/K68</f>
        <v>5845.0632911392413</v>
      </c>
      <c r="M68" s="47">
        <v>652.9577938456365</v>
      </c>
      <c r="N68" s="52">
        <v>102.71099522399415</v>
      </c>
      <c r="O68" s="18">
        <f>P68*10^3/N68</f>
        <v>5937.7215189873414</v>
      </c>
      <c r="P68" s="47">
        <v>609.86928657811609</v>
      </c>
      <c r="Q68" s="52">
        <v>91.086894312743752</v>
      </c>
      <c r="R68" s="18">
        <f>S68*10^3/Q68</f>
        <v>6003.0379746835442</v>
      </c>
      <c r="S68" s="47">
        <v>546.79808555538727</v>
      </c>
      <c r="T68" s="52">
        <v>120.7987910014656</v>
      </c>
      <c r="U68" s="18">
        <f>V68*10^3/T68</f>
        <v>5949.115144709056</v>
      </c>
      <c r="V68" s="47">
        <v>718.64591700936307</v>
      </c>
      <c r="W68" s="52">
        <v>250.19002645487416</v>
      </c>
      <c r="X68" s="18">
        <f>Y68*10^3/W68</f>
        <v>5900.9117694623374</v>
      </c>
      <c r="Y68" s="47">
        <v>1476.3492717096606</v>
      </c>
      <c r="Z68" s="52">
        <v>287.04087631896527</v>
      </c>
      <c r="AA68" s="18">
        <f>AB68*10^3/Z68</f>
        <v>5890.0000000000009</v>
      </c>
      <c r="AB68" s="47">
        <v>1690.6707615187056</v>
      </c>
      <c r="AC68" s="52">
        <v>300.90975158383185</v>
      </c>
      <c r="AD68" s="18">
        <f>AE68*10^3/AC68</f>
        <v>5954.3236535120368</v>
      </c>
      <c r="AE68" s="47">
        <v>1791.7140514280411</v>
      </c>
      <c r="AF68" s="52">
        <v>335.42309106602045</v>
      </c>
      <c r="AG68" s="18">
        <f>AH68*10^3/AF68</f>
        <v>6023.0330106726233</v>
      </c>
      <c r="AH68" s="47">
        <v>2020.2643500324907</v>
      </c>
      <c r="AI68" s="52">
        <v>366.22731905563739</v>
      </c>
      <c r="AJ68" s="18">
        <f>AK68*10^3/AI68</f>
        <v>6109.2851824274012</v>
      </c>
      <c r="AK68" s="47">
        <v>2237.3871337067176</v>
      </c>
      <c r="AL68" s="52">
        <v>341.20437104808423</v>
      </c>
      <c r="AM68" s="18">
        <f>AN68*10^3/AL68</f>
        <v>6167.761231074709</v>
      </c>
      <c r="AN68" s="47">
        <v>2104.4670916236037</v>
      </c>
      <c r="AO68" s="52">
        <v>351.64863583920442</v>
      </c>
      <c r="AP68" s="18">
        <f>AQ68*10^3/AO68</f>
        <v>6429.4415487714059</v>
      </c>
      <c r="AQ68" s="47">
        <v>2260.9043498333663</v>
      </c>
    </row>
    <row r="69" spans="1:43" ht="18" customHeight="1" x14ac:dyDescent="0.3">
      <c r="B69" s="45" t="s">
        <v>279</v>
      </c>
      <c r="C69" s="1">
        <v>2</v>
      </c>
      <c r="D69" s="1" t="s">
        <v>15</v>
      </c>
      <c r="E69" s="34" t="s">
        <v>2</v>
      </c>
      <c r="F69" s="1" t="s">
        <v>278</v>
      </c>
      <c r="G69" s="1" t="s">
        <v>277</v>
      </c>
      <c r="H69" s="7"/>
      <c r="J69" s="42"/>
      <c r="K69" s="52">
        <v>64.057603010950103</v>
      </c>
      <c r="L69" s="18">
        <f>M69*10^3/K69</f>
        <v>3734.3459915611816</v>
      </c>
      <c r="M69" s="47">
        <v>239.21325303295899</v>
      </c>
      <c r="N69" s="52">
        <v>61.374916992362017</v>
      </c>
      <c r="O69" s="18">
        <f>P69*10^3/N69</f>
        <v>3793.5443037974678</v>
      </c>
      <c r="P69" s="47">
        <v>232.82846675241737</v>
      </c>
      <c r="Q69" s="52">
        <v>55.629536173057708</v>
      </c>
      <c r="R69" s="18">
        <f>S69*10^3/Q69</f>
        <v>3835.2742616033752</v>
      </c>
      <c r="S69" s="47">
        <v>213.35452826946215</v>
      </c>
      <c r="T69" s="52">
        <v>83.090851641844665</v>
      </c>
      <c r="U69" s="18">
        <f>V69*10^3/T69</f>
        <v>4186.3483189499084</v>
      </c>
      <c r="V69" s="47">
        <v>347.84724709095264</v>
      </c>
      <c r="W69" s="52">
        <v>85.118733197488865</v>
      </c>
      <c r="X69" s="18">
        <f>Y69*10^3/W69</f>
        <v>4428.1860114633473</v>
      </c>
      <c r="Y69" s="47">
        <v>376.92158365860104</v>
      </c>
      <c r="Z69" s="52">
        <v>101.30223574856609</v>
      </c>
      <c r="AA69" s="18">
        <f>AB69*10^3/Z69</f>
        <v>4627.8787878787871</v>
      </c>
      <c r="AB69" s="47">
        <v>468.81446798548524</v>
      </c>
      <c r="AC69" s="52">
        <v>106.13056064295876</v>
      </c>
      <c r="AD69" s="18">
        <f>AE69*10^3/AC69</f>
        <v>4678.4190377340037</v>
      </c>
      <c r="AE69" s="47">
        <v>496.52323539740138</v>
      </c>
      <c r="AF69" s="52">
        <v>118.32994551264935</v>
      </c>
      <c r="AG69" s="18">
        <f>AH69*10^3/AF69</f>
        <v>4732.4052137157114</v>
      </c>
      <c r="AH69" s="47">
        <v>559.98525108275783</v>
      </c>
      <c r="AI69" s="52">
        <v>129.13527731297077</v>
      </c>
      <c r="AJ69" s="18">
        <f>AK69*10^3/AI69</f>
        <v>4800.1750942033896</v>
      </c>
      <c r="AK69" s="47">
        <v>619.87194194077028</v>
      </c>
      <c r="AL69" s="52">
        <v>120.34880875485189</v>
      </c>
      <c r="AM69" s="18">
        <f>AN69*10^3/AL69</f>
        <v>4846.12077588995</v>
      </c>
      <c r="AN69" s="47">
        <v>583.22486246049402</v>
      </c>
      <c r="AO69" s="52">
        <v>124.03268543577053</v>
      </c>
      <c r="AP69" s="18">
        <f>AQ69*10^3/AO69</f>
        <v>5051.7277014373049</v>
      </c>
      <c r="AQ69" s="47">
        <v>626.57935289954139</v>
      </c>
    </row>
    <row r="70" spans="1:43" ht="18" customHeight="1" x14ac:dyDescent="0.3">
      <c r="B70" s="45" t="s">
        <v>276</v>
      </c>
      <c r="C70" s="1">
        <v>2</v>
      </c>
      <c r="D70" s="1" t="s">
        <v>15</v>
      </c>
      <c r="E70" s="34" t="s">
        <v>2</v>
      </c>
      <c r="G70" s="1" t="s">
        <v>275</v>
      </c>
      <c r="H70" s="7"/>
      <c r="J70" s="42"/>
      <c r="K70" s="52">
        <v>1131</v>
      </c>
      <c r="L70" s="18">
        <f>M70*10^3/K70</f>
        <v>4833.0236793466911</v>
      </c>
      <c r="M70" s="47">
        <v>5466.1497813411079</v>
      </c>
      <c r="N70" s="52">
        <v>1102</v>
      </c>
      <c r="O70" s="18">
        <f>P70*10^3/N70</f>
        <v>4848.1035039470898</v>
      </c>
      <c r="P70" s="47">
        <v>5342.6100613496928</v>
      </c>
      <c r="Q70" s="52">
        <v>1073</v>
      </c>
      <c r="R70" s="18">
        <f>S70*10^3/Q70</f>
        <v>4869.8271784643457</v>
      </c>
      <c r="S70" s="47">
        <v>5225.3245624922429</v>
      </c>
      <c r="T70" s="52">
        <v>1022</v>
      </c>
      <c r="U70" s="18">
        <f>V70*10^3/T70</f>
        <v>4507.6644847830494</v>
      </c>
      <c r="V70" s="47">
        <v>4606.8331034482762</v>
      </c>
      <c r="W70" s="52">
        <v>828</v>
      </c>
      <c r="X70" s="18">
        <f>Y70*10^3/W70</f>
        <v>5828.4951137757598</v>
      </c>
      <c r="Y70" s="47">
        <v>4825.9939542063285</v>
      </c>
      <c r="Z70" s="52">
        <v>758</v>
      </c>
      <c r="AA70" s="18">
        <f>AB70*10^3/Z70</f>
        <v>5874.1923688113329</v>
      </c>
      <c r="AB70" s="47">
        <v>4452.63781555899</v>
      </c>
      <c r="AC70" s="52">
        <v>646</v>
      </c>
      <c r="AD70" s="18">
        <f>AE70*10^3/AC70</f>
        <v>6171.3594737844041</v>
      </c>
      <c r="AE70" s="47">
        <v>3986.6982200647249</v>
      </c>
      <c r="AF70" s="52">
        <v>522</v>
      </c>
      <c r="AG70" s="18">
        <f>AH70*10^3/AF70</f>
        <v>6012.079076961757</v>
      </c>
      <c r="AH70" s="47">
        <v>3138.3052781740371</v>
      </c>
      <c r="AI70" s="52">
        <v>328</v>
      </c>
      <c r="AJ70" s="18">
        <f>AK70*10^3/AI70</f>
        <v>5629.1481724680043</v>
      </c>
      <c r="AK70" s="47">
        <v>1846.3606005695056</v>
      </c>
      <c r="AL70" s="52">
        <v>272</v>
      </c>
      <c r="AM70" s="18">
        <f>AN70*10^3/AL70</f>
        <v>5651.8449779663179</v>
      </c>
      <c r="AN70" s="47">
        <v>1537.3018340068386</v>
      </c>
      <c r="AO70" s="52">
        <v>268.77200101445601</v>
      </c>
      <c r="AP70" s="18">
        <f>AQ70*10^3/AO70</f>
        <v>5803.6407067269283</v>
      </c>
      <c r="AQ70" s="47">
        <v>1559.856125915948</v>
      </c>
    </row>
    <row r="71" spans="1:43" ht="18" customHeight="1" x14ac:dyDescent="0.3">
      <c r="B71" s="45"/>
      <c r="E71" s="51"/>
      <c r="H71" s="7"/>
      <c r="J71" s="42"/>
      <c r="K71" s="53"/>
      <c r="L71" s="18"/>
      <c r="M71" s="50"/>
      <c r="N71" s="53"/>
      <c r="O71" s="18"/>
      <c r="P71" s="50"/>
      <c r="Q71" s="53"/>
      <c r="R71" s="18"/>
      <c r="S71" s="50"/>
      <c r="T71" s="53"/>
      <c r="U71" s="18"/>
      <c r="V71" s="50"/>
      <c r="W71" s="53"/>
      <c r="X71" s="18"/>
      <c r="Y71" s="50"/>
      <c r="Z71" s="53"/>
      <c r="AA71" s="18"/>
      <c r="AB71" s="50"/>
      <c r="AC71" s="53"/>
      <c r="AD71" s="18"/>
      <c r="AE71" s="50"/>
      <c r="AF71" s="53"/>
      <c r="AG71" s="18"/>
      <c r="AH71" s="50"/>
      <c r="AI71" s="53"/>
      <c r="AJ71" s="18"/>
      <c r="AK71" s="50"/>
      <c r="AL71" s="53"/>
      <c r="AM71" s="18"/>
      <c r="AN71" s="50"/>
      <c r="AO71" s="53"/>
      <c r="AP71" s="18"/>
      <c r="AQ71" s="50"/>
    </row>
    <row r="72" spans="1:43" ht="18" customHeight="1" x14ac:dyDescent="0.3">
      <c r="B72" s="41" t="s">
        <v>274</v>
      </c>
      <c r="C72" s="40"/>
      <c r="D72" s="40"/>
      <c r="E72" s="40"/>
      <c r="F72" s="40"/>
      <c r="G72" s="40"/>
      <c r="H72" s="7"/>
      <c r="J72" s="42"/>
      <c r="K72" s="7"/>
      <c r="M72" s="39">
        <f>SUM(M64:M70)</f>
        <v>9998.2171441639475</v>
      </c>
      <c r="N72" s="7"/>
      <c r="P72" s="39">
        <f>SUM(P64:P70)</f>
        <v>9537.3798888493984</v>
      </c>
      <c r="Q72" s="7"/>
      <c r="S72" s="39">
        <f>SUM(S64:S70)</f>
        <v>9010.441650537241</v>
      </c>
      <c r="T72" s="7"/>
      <c r="V72" s="39">
        <f>SUM(V64:V70)</f>
        <v>8499.1688889535253</v>
      </c>
      <c r="W72" s="7"/>
      <c r="Y72" s="39">
        <f>SUM(Y64:Y70)</f>
        <v>9564.1762436284043</v>
      </c>
      <c r="Z72" s="7"/>
      <c r="AB72" s="39">
        <f>SUM(AB64:AB70)</f>
        <v>9437.1233628291993</v>
      </c>
      <c r="AC72" s="7"/>
      <c r="AE72" s="39">
        <f>SUM(AE64:AE70)</f>
        <v>9250.0121840751435</v>
      </c>
      <c r="AF72" s="7"/>
      <c r="AH72" s="39">
        <f>SUM(AH64:AH70)</f>
        <v>8883.9743870112943</v>
      </c>
      <c r="AI72" s="7"/>
      <c r="AK72" s="39">
        <f>SUM(AK64:AK70)</f>
        <v>7961.0693587722762</v>
      </c>
      <c r="AL72" s="7"/>
      <c r="AN72" s="39">
        <f>SUM(AN64:AN70)</f>
        <v>7292.0229427065906</v>
      </c>
      <c r="AO72" s="7"/>
      <c r="AQ72" s="39">
        <f>SUM(AQ64:AQ70)</f>
        <v>7797.0003159603775</v>
      </c>
    </row>
    <row r="73" spans="1:43" ht="18" customHeight="1" x14ac:dyDescent="0.3">
      <c r="B73" s="7"/>
      <c r="H73" s="7"/>
      <c r="J73" s="42"/>
      <c r="K73" s="7"/>
      <c r="M73" s="42"/>
      <c r="N73" s="7"/>
      <c r="P73" s="42"/>
      <c r="Q73" s="7"/>
      <c r="S73" s="42"/>
      <c r="T73" s="7"/>
      <c r="V73" s="42"/>
      <c r="W73" s="7"/>
      <c r="Y73" s="42"/>
      <c r="Z73" s="7"/>
      <c r="AB73" s="42"/>
      <c r="AC73" s="7"/>
      <c r="AE73" s="42"/>
      <c r="AF73" s="7"/>
      <c r="AH73" s="42"/>
      <c r="AI73" s="7"/>
      <c r="AK73" s="42"/>
      <c r="AL73" s="7"/>
      <c r="AN73" s="42"/>
      <c r="AO73" s="7"/>
      <c r="AQ73" s="42"/>
    </row>
    <row r="74" spans="1:43" ht="18" customHeight="1" x14ac:dyDescent="0.3">
      <c r="B74" s="46" t="s">
        <v>273</v>
      </c>
      <c r="H74" s="7"/>
      <c r="J74" s="42"/>
      <c r="K74" s="7"/>
      <c r="M74" s="42"/>
      <c r="N74" s="7"/>
      <c r="P74" s="42"/>
      <c r="Q74" s="7"/>
      <c r="S74" s="42"/>
      <c r="T74" s="7"/>
      <c r="V74" s="42"/>
      <c r="W74" s="7"/>
      <c r="Y74" s="42"/>
      <c r="Z74" s="7"/>
      <c r="AB74" s="42"/>
      <c r="AC74" s="7"/>
      <c r="AE74" s="42"/>
      <c r="AF74" s="7"/>
      <c r="AH74" s="42"/>
      <c r="AI74" s="7"/>
      <c r="AK74" s="42"/>
      <c r="AL74" s="7"/>
      <c r="AN74" s="42"/>
      <c r="AO74" s="7"/>
      <c r="AQ74" s="42"/>
    </row>
    <row r="75" spans="1:43" ht="18" customHeight="1" x14ac:dyDescent="0.3">
      <c r="B75" s="45" t="s">
        <v>272</v>
      </c>
      <c r="C75" s="1">
        <v>2</v>
      </c>
      <c r="D75" s="1" t="s">
        <v>15</v>
      </c>
      <c r="E75" s="49" t="s">
        <v>62</v>
      </c>
      <c r="F75" s="48" t="s">
        <v>70</v>
      </c>
      <c r="G75" s="1" t="s">
        <v>165</v>
      </c>
      <c r="H75" s="7"/>
      <c r="J75" s="42"/>
      <c r="K75" s="7"/>
      <c r="M75" s="47">
        <v>25819.467628978782</v>
      </c>
      <c r="N75" s="7"/>
      <c r="P75" s="47">
        <v>27096.717958786416</v>
      </c>
      <c r="Q75" s="7"/>
      <c r="S75" s="47">
        <v>26967.825224338012</v>
      </c>
      <c r="T75" s="7"/>
      <c r="V75" s="47">
        <v>28151.929433222722</v>
      </c>
      <c r="W75" s="7"/>
      <c r="Y75" s="47">
        <v>26533.995256186616</v>
      </c>
      <c r="Z75" s="7"/>
      <c r="AB75" s="47">
        <v>27168.769376803717</v>
      </c>
      <c r="AC75" s="7"/>
      <c r="AE75" s="47">
        <v>28038.926290733994</v>
      </c>
      <c r="AF75" s="7"/>
      <c r="AH75" s="47">
        <v>28155.984900972871</v>
      </c>
      <c r="AI75" s="7"/>
      <c r="AK75" s="47">
        <v>29105.575004779446</v>
      </c>
      <c r="AL75" s="7"/>
      <c r="AN75" s="47">
        <v>27358.942902360428</v>
      </c>
      <c r="AO75" s="7"/>
      <c r="AQ75" s="47">
        <v>29396.169442852315</v>
      </c>
    </row>
    <row r="76" spans="1:43" ht="18" customHeight="1" x14ac:dyDescent="0.3">
      <c r="B76" s="7"/>
      <c r="H76" s="7"/>
      <c r="J76" s="42"/>
      <c r="K76" s="7"/>
      <c r="M76" s="42"/>
      <c r="N76" s="7"/>
      <c r="P76" s="42"/>
      <c r="Q76" s="7"/>
      <c r="S76" s="42"/>
      <c r="T76" s="7"/>
      <c r="V76" s="42"/>
      <c r="W76" s="7"/>
      <c r="Y76" s="42"/>
      <c r="Z76" s="7"/>
      <c r="AB76" s="42"/>
      <c r="AC76" s="7"/>
      <c r="AE76" s="42"/>
      <c r="AF76" s="7"/>
      <c r="AH76" s="42"/>
      <c r="AI76" s="7"/>
      <c r="AK76" s="42"/>
      <c r="AL76" s="7"/>
      <c r="AN76" s="42"/>
      <c r="AO76" s="7"/>
      <c r="AQ76" s="42"/>
    </row>
    <row r="77" spans="1:43" ht="18" customHeight="1" x14ac:dyDescent="0.3">
      <c r="B77" s="41" t="s">
        <v>271</v>
      </c>
      <c r="C77" s="40"/>
      <c r="D77" s="40"/>
      <c r="E77" s="40"/>
      <c r="F77" s="40"/>
      <c r="G77" s="40"/>
      <c r="H77" s="7"/>
      <c r="J77" s="42"/>
      <c r="K77" s="7"/>
      <c r="M77" s="39">
        <f>M61+M72+M75</f>
        <v>45220.748165529156</v>
      </c>
      <c r="N77" s="7"/>
      <c r="P77" s="39">
        <f>P61+P72+P75</f>
        <v>45920.935920475284</v>
      </c>
      <c r="Q77" s="7"/>
      <c r="S77" s="39">
        <f>S61+S72+S75</f>
        <v>45718.873366719061</v>
      </c>
      <c r="T77" s="7"/>
      <c r="V77" s="39">
        <f>V61+V72+V75</f>
        <v>47137.761508863274</v>
      </c>
      <c r="W77" s="7"/>
      <c r="Y77" s="39">
        <f>Y61+Y72+Y75</f>
        <v>47090.957142584346</v>
      </c>
      <c r="Z77" s="7"/>
      <c r="AB77" s="39">
        <f>AB61+AB72+AB75</f>
        <v>48192.787470502022</v>
      </c>
      <c r="AC77" s="7"/>
      <c r="AE77" s="39">
        <f>AE61+AE72+AE75</f>
        <v>49638.654874476852</v>
      </c>
      <c r="AF77" s="7"/>
      <c r="AH77" s="39">
        <f>AH61+AH72+AH75</f>
        <v>49981.166113031242</v>
      </c>
      <c r="AI77" s="7"/>
      <c r="AK77" s="39">
        <f>AK61+AK72+AK75</f>
        <v>50607.451910256379</v>
      </c>
      <c r="AL77" s="7"/>
      <c r="AN77" s="39">
        <f>AN61+AN72+AN75</f>
        <v>47403.639796056232</v>
      </c>
      <c r="AO77" s="7"/>
      <c r="AQ77" s="39">
        <f>AQ61+AQ72+AQ75</f>
        <v>52224.349427831243</v>
      </c>
    </row>
    <row r="78" spans="1:43" ht="18" customHeight="1" x14ac:dyDescent="0.3">
      <c r="B78" s="7"/>
      <c r="H78" s="7"/>
      <c r="J78" s="42"/>
      <c r="K78" s="7"/>
      <c r="M78" s="42"/>
      <c r="N78" s="7"/>
      <c r="P78" s="42"/>
      <c r="Q78" s="7"/>
      <c r="S78" s="42"/>
      <c r="T78" s="7"/>
      <c r="V78" s="42"/>
      <c r="W78" s="7"/>
      <c r="Y78" s="42"/>
      <c r="Z78" s="7"/>
      <c r="AB78" s="42"/>
      <c r="AC78" s="7"/>
      <c r="AE78" s="42"/>
      <c r="AF78" s="7"/>
      <c r="AH78" s="42"/>
      <c r="AI78" s="7"/>
      <c r="AK78" s="42"/>
      <c r="AL78" s="7"/>
      <c r="AN78" s="42"/>
      <c r="AO78" s="7"/>
      <c r="AQ78" s="42"/>
    </row>
    <row r="79" spans="1:43" ht="18" customHeight="1" x14ac:dyDescent="0.3">
      <c r="A79" s="24"/>
      <c r="B79" s="43" t="s">
        <v>44</v>
      </c>
      <c r="H79" s="7"/>
      <c r="J79" s="42"/>
      <c r="K79" s="7"/>
      <c r="M79" s="42"/>
      <c r="N79" s="7"/>
      <c r="P79" s="42"/>
      <c r="Q79" s="7"/>
      <c r="S79" s="42"/>
      <c r="T79" s="7"/>
      <c r="V79" s="42"/>
      <c r="W79" s="7"/>
      <c r="Y79" s="42"/>
      <c r="Z79" s="7"/>
      <c r="AB79" s="42"/>
      <c r="AC79" s="7"/>
      <c r="AE79" s="42"/>
      <c r="AF79" s="7"/>
      <c r="AH79" s="42"/>
      <c r="AI79" s="7"/>
      <c r="AK79" s="42"/>
      <c r="AL79" s="7"/>
      <c r="AN79" s="42"/>
      <c r="AO79" s="7"/>
      <c r="AQ79" s="42"/>
    </row>
    <row r="80" spans="1:43" ht="18" customHeight="1" x14ac:dyDescent="0.3">
      <c r="B80" s="46" t="s">
        <v>267</v>
      </c>
      <c r="H80" s="7"/>
      <c r="J80" s="42"/>
      <c r="K80" s="7"/>
      <c r="M80" s="42"/>
      <c r="N80" s="7"/>
      <c r="P80" s="42"/>
      <c r="Q80" s="7"/>
      <c r="S80" s="42"/>
      <c r="T80" s="7"/>
      <c r="V80" s="42"/>
      <c r="W80" s="7"/>
      <c r="Y80" s="42"/>
      <c r="Z80" s="7"/>
      <c r="AB80" s="42"/>
      <c r="AC80" s="7"/>
      <c r="AE80" s="42"/>
      <c r="AF80" s="7"/>
      <c r="AH80" s="42"/>
      <c r="AI80" s="7"/>
      <c r="AK80" s="42"/>
      <c r="AL80" s="7"/>
      <c r="AN80" s="42"/>
      <c r="AO80" s="7"/>
      <c r="AQ80" s="42"/>
    </row>
    <row r="81" spans="1:43" ht="18" customHeight="1" x14ac:dyDescent="0.3">
      <c r="B81" s="45" t="s">
        <v>270</v>
      </c>
      <c r="C81" s="1">
        <v>3</v>
      </c>
      <c r="D81" s="1" t="s">
        <v>15</v>
      </c>
      <c r="E81" s="15" t="s">
        <v>21</v>
      </c>
      <c r="F81" s="48" t="s">
        <v>70</v>
      </c>
      <c r="G81" s="1" t="s">
        <v>263</v>
      </c>
      <c r="H81" s="7"/>
      <c r="J81" s="42"/>
      <c r="K81" s="7"/>
      <c r="M81" s="47">
        <v>211.69820825309665</v>
      </c>
      <c r="N81" s="7"/>
      <c r="P81" s="47">
        <v>184.94980304664949</v>
      </c>
      <c r="Q81" s="7"/>
      <c r="S81" s="47">
        <v>185.99499682795869</v>
      </c>
      <c r="T81" s="7"/>
      <c r="V81" s="47">
        <v>201.50811086114976</v>
      </c>
      <c r="W81" s="7"/>
      <c r="Y81" s="47">
        <v>217.6132679006414</v>
      </c>
      <c r="Z81" s="7"/>
      <c r="AB81" s="47">
        <v>244.47272911725531</v>
      </c>
      <c r="AC81" s="7"/>
      <c r="AE81" s="47">
        <v>276.61395795385317</v>
      </c>
      <c r="AF81" s="7"/>
      <c r="AH81" s="47">
        <v>278.3807818557321</v>
      </c>
      <c r="AI81" s="7"/>
      <c r="AK81" s="47">
        <v>286.62271769412831</v>
      </c>
      <c r="AL81" s="7"/>
      <c r="AN81" s="47">
        <v>275.1801064849443</v>
      </c>
      <c r="AO81" s="7"/>
      <c r="AQ81" s="47">
        <v>351.40038139247429</v>
      </c>
    </row>
    <row r="82" spans="1:43" ht="18" customHeight="1" x14ac:dyDescent="0.3">
      <c r="B82" s="45" t="s">
        <v>269</v>
      </c>
      <c r="C82" s="1">
        <v>3</v>
      </c>
      <c r="D82" s="1" t="s">
        <v>15</v>
      </c>
      <c r="E82" s="15" t="s">
        <v>21</v>
      </c>
      <c r="F82" s="48" t="s">
        <v>70</v>
      </c>
      <c r="G82" s="1" t="s">
        <v>263</v>
      </c>
      <c r="H82" s="7"/>
      <c r="J82" s="42"/>
      <c r="K82" s="7"/>
      <c r="M82" s="47">
        <v>749.87825393578055</v>
      </c>
      <c r="N82" s="7"/>
      <c r="P82" s="47">
        <v>763.80761486276901</v>
      </c>
      <c r="Q82" s="7"/>
      <c r="S82" s="47">
        <v>793.34432484599427</v>
      </c>
      <c r="T82" s="7"/>
      <c r="V82" s="47">
        <v>865.32823055522977</v>
      </c>
      <c r="W82" s="7"/>
      <c r="Y82" s="47">
        <v>934.17354912201927</v>
      </c>
      <c r="Z82" s="7"/>
      <c r="AB82" s="47">
        <v>1048.7123540257558</v>
      </c>
      <c r="AC82" s="7"/>
      <c r="AE82" s="47">
        <v>1184.1543746639954</v>
      </c>
      <c r="AF82" s="7"/>
      <c r="AH82" s="47">
        <v>1191.3326683015755</v>
      </c>
      <c r="AI82" s="7"/>
      <c r="AK82" s="47">
        <v>1220.1606226566882</v>
      </c>
      <c r="AL82" s="7"/>
      <c r="AN82" s="47">
        <v>1164.1672063348274</v>
      </c>
      <c r="AO82" s="7"/>
      <c r="AQ82" s="47">
        <v>1496.370341158482</v>
      </c>
    </row>
    <row r="83" spans="1:43" ht="18" customHeight="1" x14ac:dyDescent="0.3">
      <c r="B83" s="45" t="s">
        <v>268</v>
      </c>
      <c r="C83" s="1">
        <v>3</v>
      </c>
      <c r="D83" s="1" t="s">
        <v>15</v>
      </c>
      <c r="E83" s="15" t="s">
        <v>21</v>
      </c>
      <c r="F83" s="48" t="s">
        <v>70</v>
      </c>
      <c r="G83" s="1" t="s">
        <v>263</v>
      </c>
      <c r="H83" s="7"/>
      <c r="J83" s="42"/>
      <c r="K83" s="7"/>
      <c r="M83" s="47">
        <v>1494.4707806669899</v>
      </c>
      <c r="N83" s="7"/>
      <c r="P83" s="47">
        <v>1557.9323132898662</v>
      </c>
      <c r="Q83" s="7"/>
      <c r="S83" s="47">
        <v>1629.4276351821704</v>
      </c>
      <c r="T83" s="7"/>
      <c r="V83" s="47">
        <v>1785.7934807450426</v>
      </c>
      <c r="W83" s="7"/>
      <c r="Y83" s="47">
        <v>1935.4192610758369</v>
      </c>
      <c r="Z83" s="7"/>
      <c r="AB83" s="47">
        <v>2159.6975852140308</v>
      </c>
      <c r="AC83" s="7"/>
      <c r="AE83" s="47">
        <v>2423.7468789926911</v>
      </c>
      <c r="AF83" s="7"/>
      <c r="AH83" s="47">
        <v>2418.1274914018159</v>
      </c>
      <c r="AI83" s="7"/>
      <c r="AK83" s="47">
        <v>2479.3485250878998</v>
      </c>
      <c r="AL83" s="7"/>
      <c r="AN83" s="47">
        <v>2348.3461305079068</v>
      </c>
      <c r="AO83" s="7"/>
      <c r="AQ83" s="47">
        <v>3001.0859005245147</v>
      </c>
    </row>
    <row r="84" spans="1:43" ht="18" customHeight="1" x14ac:dyDescent="0.3">
      <c r="B84" s="45"/>
      <c r="E84" s="51"/>
      <c r="H84" s="7"/>
      <c r="J84" s="42"/>
      <c r="K84" s="53"/>
      <c r="L84" s="18"/>
      <c r="M84" s="50"/>
      <c r="N84" s="53"/>
      <c r="O84" s="18"/>
      <c r="P84" s="50"/>
      <c r="Q84" s="53"/>
      <c r="R84" s="18"/>
      <c r="S84" s="50"/>
      <c r="T84" s="53"/>
      <c r="U84" s="18"/>
      <c r="V84" s="50"/>
      <c r="W84" s="53"/>
      <c r="X84" s="18"/>
      <c r="Y84" s="50"/>
      <c r="Z84" s="53"/>
      <c r="AA84" s="18"/>
      <c r="AB84" s="50"/>
      <c r="AC84" s="53"/>
      <c r="AD84" s="18"/>
      <c r="AE84" s="50"/>
      <c r="AF84" s="53"/>
      <c r="AG84" s="18"/>
      <c r="AH84" s="50"/>
      <c r="AI84" s="53"/>
      <c r="AJ84" s="18"/>
      <c r="AK84" s="50"/>
      <c r="AL84" s="53"/>
      <c r="AM84" s="18"/>
      <c r="AN84" s="50"/>
      <c r="AO84" s="53"/>
      <c r="AP84" s="18"/>
      <c r="AQ84" s="50"/>
    </row>
    <row r="85" spans="1:43" ht="18" customHeight="1" x14ac:dyDescent="0.3">
      <c r="B85" s="41" t="s">
        <v>267</v>
      </c>
      <c r="C85" s="40"/>
      <c r="D85" s="40"/>
      <c r="E85" s="40"/>
      <c r="F85" s="40"/>
      <c r="G85" s="40"/>
      <c r="H85" s="7"/>
      <c r="J85" s="42"/>
      <c r="K85" s="7"/>
      <c r="M85" s="39">
        <f>SUM(M81:M83)</f>
        <v>2456.0472428558669</v>
      </c>
      <c r="N85" s="7"/>
      <c r="P85" s="39">
        <f>SUM(P81:P83)</f>
        <v>2506.6897311992848</v>
      </c>
      <c r="Q85" s="7"/>
      <c r="S85" s="39">
        <f>SUM(S81:S83)</f>
        <v>2608.7669568561232</v>
      </c>
      <c r="T85" s="7"/>
      <c r="V85" s="39">
        <f>SUM(V81:V83)</f>
        <v>2852.6298221614225</v>
      </c>
      <c r="W85" s="7"/>
      <c r="Y85" s="39">
        <f>SUM(Y81:Y83)</f>
        <v>3087.2060780984975</v>
      </c>
      <c r="Z85" s="7"/>
      <c r="AB85" s="39">
        <f>SUM(AB81:AB83)</f>
        <v>3452.8826683570419</v>
      </c>
      <c r="AC85" s="7"/>
      <c r="AE85" s="39">
        <f>SUM(AE81:AE83)</f>
        <v>3884.5152116105396</v>
      </c>
      <c r="AF85" s="7"/>
      <c r="AH85" s="39">
        <f>SUM(AH81:AH83)</f>
        <v>3887.8409415591232</v>
      </c>
      <c r="AI85" s="7"/>
      <c r="AK85" s="39">
        <f>SUM(AK81:AK83)</f>
        <v>3986.1318654387164</v>
      </c>
      <c r="AL85" s="7"/>
      <c r="AN85" s="39">
        <f>SUM(AN81:AN83)</f>
        <v>3787.6934433276783</v>
      </c>
      <c r="AO85" s="7"/>
      <c r="AQ85" s="39">
        <f>SUM(AQ81:AQ83)</f>
        <v>4848.8566230754714</v>
      </c>
    </row>
    <row r="86" spans="1:43" ht="18" customHeight="1" x14ac:dyDescent="0.3">
      <c r="B86" s="7"/>
      <c r="H86" s="7"/>
      <c r="J86" s="42"/>
      <c r="K86" s="7"/>
      <c r="M86" s="42"/>
      <c r="N86" s="7"/>
      <c r="P86" s="42"/>
      <c r="Q86" s="7"/>
      <c r="S86" s="42"/>
      <c r="T86" s="7"/>
      <c r="V86" s="42"/>
      <c r="W86" s="7"/>
      <c r="Y86" s="42"/>
      <c r="Z86" s="7"/>
      <c r="AB86" s="42"/>
      <c r="AC86" s="7"/>
      <c r="AE86" s="42"/>
      <c r="AF86" s="7"/>
      <c r="AH86" s="42"/>
      <c r="AI86" s="7"/>
      <c r="AK86" s="42"/>
      <c r="AL86" s="7"/>
      <c r="AN86" s="42"/>
      <c r="AO86" s="7"/>
      <c r="AQ86" s="42"/>
    </row>
    <row r="87" spans="1:43" ht="18" customHeight="1" x14ac:dyDescent="0.3">
      <c r="B87" s="46" t="s">
        <v>266</v>
      </c>
      <c r="H87" s="7"/>
      <c r="J87" s="42"/>
      <c r="K87" s="7"/>
      <c r="M87" s="42"/>
      <c r="N87" s="7"/>
      <c r="P87" s="42"/>
      <c r="Q87" s="7"/>
      <c r="S87" s="42"/>
      <c r="T87" s="7"/>
      <c r="V87" s="42"/>
      <c r="W87" s="7"/>
      <c r="Y87" s="42"/>
      <c r="Z87" s="7"/>
      <c r="AB87" s="42"/>
      <c r="AC87" s="7"/>
      <c r="AE87" s="42"/>
      <c r="AF87" s="7"/>
      <c r="AH87" s="42"/>
      <c r="AI87" s="7"/>
      <c r="AK87" s="42"/>
      <c r="AL87" s="7"/>
      <c r="AN87" s="42"/>
      <c r="AO87" s="7"/>
      <c r="AQ87" s="42"/>
    </row>
    <row r="88" spans="1:43" ht="18" customHeight="1" x14ac:dyDescent="0.3">
      <c r="B88" s="45" t="s">
        <v>265</v>
      </c>
      <c r="C88" s="1">
        <v>3</v>
      </c>
      <c r="D88" s="1" t="s">
        <v>15</v>
      </c>
      <c r="E88" s="34" t="s">
        <v>2</v>
      </c>
      <c r="F88" s="48" t="s">
        <v>264</v>
      </c>
      <c r="G88" s="1" t="s">
        <v>263</v>
      </c>
      <c r="H88" s="7"/>
      <c r="J88" s="42"/>
      <c r="K88" s="52">
        <v>16369.437465925605</v>
      </c>
      <c r="L88" s="18">
        <f>M88*10^6/K88</f>
        <v>35349.032341181206</v>
      </c>
      <c r="M88" s="47">
        <v>578.64377438994757</v>
      </c>
      <c r="N88" s="52">
        <v>15887.265514850946</v>
      </c>
      <c r="O88" s="18">
        <f>P88*10^6/N88</f>
        <v>36180.871926188309</v>
      </c>
      <c r="P88" s="47">
        <v>574.81511885017028</v>
      </c>
      <c r="Q88" s="52">
        <v>15196.932840108635</v>
      </c>
      <c r="R88" s="18">
        <f>S88*10^6/Q88</f>
        <v>36898.680583412221</v>
      </c>
      <c r="S88" s="47">
        <v>560.74677071473604</v>
      </c>
      <c r="T88" s="52">
        <v>13775.990424076605</v>
      </c>
      <c r="U88" s="18">
        <f>V88*10^6/T88</f>
        <v>38673.820279915621</v>
      </c>
      <c r="V88" s="47">
        <v>532.77017783857718</v>
      </c>
      <c r="W88" s="52">
        <v>10792.065032731865</v>
      </c>
      <c r="X88" s="18">
        <f>Y88*10^6/W88</f>
        <v>39960.34832593469</v>
      </c>
      <c r="Y88" s="47">
        <v>431.25467786410508</v>
      </c>
      <c r="Z88" s="52">
        <v>11540.771901521735</v>
      </c>
      <c r="AA88" s="18">
        <f>AB88*10^6/Z88</f>
        <v>40466.453485679573</v>
      </c>
      <c r="AB88" s="47">
        <v>467.01410934176715</v>
      </c>
      <c r="AC88" s="52">
        <v>11866.439547399717</v>
      </c>
      <c r="AD88" s="18">
        <f>AE88*10^6/AC88</f>
        <v>41053.300271808788</v>
      </c>
      <c r="AE88" s="47">
        <v>487.15650589666734</v>
      </c>
      <c r="AF88" s="52">
        <v>11605.0421828213</v>
      </c>
      <c r="AG88" s="18">
        <f>AH88*10^6/AF88</f>
        <v>41959.561142542654</v>
      </c>
      <c r="AH88" s="47">
        <v>486.94247703187699</v>
      </c>
      <c r="AI88" s="52">
        <v>9938.2424635632833</v>
      </c>
      <c r="AJ88" s="18">
        <f>AK88*10^6/AI88</f>
        <v>42909.653496773615</v>
      </c>
      <c r="AK88" s="47">
        <v>426.44654047842226</v>
      </c>
      <c r="AL88" s="52">
        <v>9572.2386159703492</v>
      </c>
      <c r="AM88" s="18">
        <f>AN88*10^6/AL88</f>
        <v>43421.029470568785</v>
      </c>
      <c r="AN88" s="47">
        <v>415.63645504336512</v>
      </c>
      <c r="AO88" s="52">
        <v>11443.071112207781</v>
      </c>
      <c r="AP88" s="18">
        <f>AQ88*10^6/AO88</f>
        <v>45389.028060777811</v>
      </c>
      <c r="AQ88" s="47">
        <v>519.38987581347487</v>
      </c>
    </row>
    <row r="89" spans="1:43" ht="18" customHeight="1" x14ac:dyDescent="0.3">
      <c r="B89" s="7"/>
      <c r="H89" s="7"/>
      <c r="J89" s="42"/>
      <c r="K89" s="7"/>
      <c r="M89" s="42"/>
      <c r="N89" s="7"/>
      <c r="P89" s="42"/>
      <c r="Q89" s="7"/>
      <c r="S89" s="42"/>
      <c r="T89" s="7"/>
      <c r="V89" s="42"/>
      <c r="W89" s="7"/>
      <c r="Y89" s="42"/>
      <c r="Z89" s="7"/>
      <c r="AB89" s="42"/>
      <c r="AC89" s="7"/>
      <c r="AE89" s="42"/>
      <c r="AF89" s="7"/>
      <c r="AH89" s="42"/>
      <c r="AI89" s="7"/>
      <c r="AK89" s="42"/>
      <c r="AL89" s="7"/>
      <c r="AN89" s="42"/>
      <c r="AO89" s="7"/>
      <c r="AQ89" s="42"/>
    </row>
    <row r="90" spans="1:43" ht="18" customHeight="1" x14ac:dyDescent="0.3">
      <c r="B90" s="46" t="s">
        <v>262</v>
      </c>
      <c r="H90" s="7"/>
      <c r="J90" s="42"/>
      <c r="K90" s="7"/>
      <c r="M90" s="42"/>
      <c r="N90" s="7"/>
      <c r="P90" s="42"/>
      <c r="Q90" s="7"/>
      <c r="S90" s="42"/>
      <c r="T90" s="7"/>
      <c r="V90" s="42"/>
      <c r="W90" s="7"/>
      <c r="Y90" s="42"/>
      <c r="Z90" s="7"/>
      <c r="AB90" s="42"/>
      <c r="AC90" s="7"/>
      <c r="AE90" s="42"/>
      <c r="AF90" s="7"/>
      <c r="AH90" s="42"/>
      <c r="AI90" s="7"/>
      <c r="AK90" s="42"/>
      <c r="AL90" s="7"/>
      <c r="AN90" s="42"/>
      <c r="AO90" s="7"/>
      <c r="AQ90" s="42"/>
    </row>
    <row r="91" spans="1:43" ht="18" customHeight="1" x14ac:dyDescent="0.3">
      <c r="B91" s="45" t="s">
        <v>261</v>
      </c>
      <c r="C91" s="1">
        <v>3</v>
      </c>
      <c r="D91" s="1" t="s">
        <v>15</v>
      </c>
      <c r="E91" s="49" t="s">
        <v>62</v>
      </c>
      <c r="F91" s="48" t="s">
        <v>70</v>
      </c>
      <c r="G91" s="1" t="s">
        <v>260</v>
      </c>
      <c r="H91" s="7"/>
      <c r="J91" s="42"/>
      <c r="K91" s="7"/>
      <c r="M91" s="47">
        <v>27316.452796286718</v>
      </c>
      <c r="N91" s="7"/>
      <c r="P91" s="47">
        <v>27618.099471347792</v>
      </c>
      <c r="Q91" s="7"/>
      <c r="S91" s="47">
        <v>27362.018186041452</v>
      </c>
      <c r="T91" s="7"/>
      <c r="V91" s="47">
        <v>27072.208043699742</v>
      </c>
      <c r="W91" s="7"/>
      <c r="Y91" s="47">
        <v>27111.088026050264</v>
      </c>
      <c r="Z91" s="7"/>
      <c r="AB91" s="47">
        <v>27188.197281030123</v>
      </c>
      <c r="AC91" s="7"/>
      <c r="AE91" s="47">
        <v>27546.234030485939</v>
      </c>
      <c r="AF91" s="7"/>
      <c r="AH91" s="47">
        <v>27926.444926494234</v>
      </c>
      <c r="AI91" s="7"/>
      <c r="AK91" s="47">
        <v>28496.305344982367</v>
      </c>
      <c r="AL91" s="7"/>
      <c r="AN91" s="47">
        <v>25925.318993840658</v>
      </c>
      <c r="AO91" s="7"/>
      <c r="AQ91" s="47">
        <v>27832.619073598929</v>
      </c>
    </row>
    <row r="92" spans="1:43" ht="18" customHeight="1" x14ac:dyDescent="0.3">
      <c r="B92" s="7"/>
      <c r="H92" s="7"/>
      <c r="J92" s="42"/>
      <c r="K92" s="7"/>
      <c r="M92" s="42"/>
      <c r="N92" s="7"/>
      <c r="P92" s="42"/>
      <c r="Q92" s="7"/>
      <c r="S92" s="42"/>
      <c r="T92" s="7"/>
      <c r="V92" s="42"/>
      <c r="W92" s="7"/>
      <c r="Y92" s="42"/>
      <c r="Z92" s="7"/>
      <c r="AB92" s="42"/>
      <c r="AC92" s="7"/>
      <c r="AE92" s="42"/>
      <c r="AF92" s="7"/>
      <c r="AH92" s="42"/>
      <c r="AI92" s="7"/>
      <c r="AK92" s="42"/>
      <c r="AL92" s="7"/>
      <c r="AN92" s="42"/>
      <c r="AO92" s="7"/>
      <c r="AQ92" s="42"/>
    </row>
    <row r="93" spans="1:43" ht="18" customHeight="1" x14ac:dyDescent="0.3">
      <c r="B93" s="41" t="s">
        <v>259</v>
      </c>
      <c r="C93" s="40"/>
      <c r="D93" s="40"/>
      <c r="E93" s="40"/>
      <c r="F93" s="40"/>
      <c r="G93" s="40"/>
      <c r="H93" s="7"/>
      <c r="J93" s="42"/>
      <c r="K93" s="7"/>
      <c r="M93" s="39">
        <f>M85+M88+M91</f>
        <v>30351.143813532533</v>
      </c>
      <c r="N93" s="7"/>
      <c r="P93" s="39">
        <f>P85+P88+P91</f>
        <v>30699.604321397248</v>
      </c>
      <c r="Q93" s="7"/>
      <c r="S93" s="39">
        <f>S85+S88+S91</f>
        <v>30531.531913612311</v>
      </c>
      <c r="T93" s="7"/>
      <c r="V93" s="39">
        <f>V85+V88+V91</f>
        <v>30457.608043699744</v>
      </c>
      <c r="W93" s="7"/>
      <c r="Y93" s="39">
        <f>Y85+Y88+Y91</f>
        <v>30629.548782012866</v>
      </c>
      <c r="Z93" s="7"/>
      <c r="AB93" s="39">
        <f>AB85+AB88+AB91</f>
        <v>31108.094058728933</v>
      </c>
      <c r="AC93" s="7"/>
      <c r="AE93" s="39">
        <f>AE85+AE88+AE91</f>
        <v>31917.905747993147</v>
      </c>
      <c r="AF93" s="7"/>
      <c r="AH93" s="39">
        <f>AH85+AH88+AH91</f>
        <v>32301.228345085234</v>
      </c>
      <c r="AI93" s="7"/>
      <c r="AK93" s="39">
        <f>AK85+AK88+AK91</f>
        <v>32908.883750899506</v>
      </c>
      <c r="AL93" s="7"/>
      <c r="AN93" s="39">
        <f>AN85+AN88+AN91</f>
        <v>30128.648892211702</v>
      </c>
      <c r="AO93" s="7"/>
      <c r="AQ93" s="39">
        <f>AQ85+AQ88+AQ91</f>
        <v>33200.865572487877</v>
      </c>
    </row>
    <row r="94" spans="1:43" ht="18" customHeight="1" x14ac:dyDescent="0.3">
      <c r="B94" s="7"/>
      <c r="H94" s="7"/>
      <c r="J94" s="42"/>
      <c r="K94" s="7"/>
      <c r="M94" s="42"/>
      <c r="N94" s="7"/>
      <c r="P94" s="42"/>
      <c r="Q94" s="7"/>
      <c r="S94" s="42"/>
      <c r="T94" s="7"/>
      <c r="V94" s="42"/>
      <c r="W94" s="7"/>
      <c r="Y94" s="42"/>
      <c r="Z94" s="7"/>
      <c r="AB94" s="42"/>
      <c r="AC94" s="7"/>
      <c r="AE94" s="42"/>
      <c r="AF94" s="7"/>
      <c r="AH94" s="42"/>
      <c r="AI94" s="7"/>
      <c r="AK94" s="42"/>
      <c r="AL94" s="7"/>
      <c r="AN94" s="42"/>
      <c r="AO94" s="7"/>
      <c r="AQ94" s="42"/>
    </row>
    <row r="95" spans="1:43" ht="18" customHeight="1" x14ac:dyDescent="0.3">
      <c r="B95" s="7"/>
      <c r="H95" s="7"/>
      <c r="J95" s="42"/>
      <c r="K95" s="7"/>
      <c r="M95" s="42"/>
      <c r="N95" s="7"/>
      <c r="P95" s="42"/>
      <c r="Q95" s="7"/>
      <c r="S95" s="42"/>
      <c r="T95" s="7"/>
      <c r="V95" s="42"/>
      <c r="W95" s="7"/>
      <c r="Y95" s="42"/>
      <c r="Z95" s="7"/>
      <c r="AB95" s="42"/>
      <c r="AC95" s="7"/>
      <c r="AE95" s="42"/>
      <c r="AF95" s="7"/>
      <c r="AH95" s="42"/>
      <c r="AI95" s="7"/>
      <c r="AK95" s="42"/>
      <c r="AL95" s="7"/>
      <c r="AN95" s="42"/>
      <c r="AO95" s="7"/>
      <c r="AQ95" s="42"/>
    </row>
    <row r="96" spans="1:43" ht="18" customHeight="1" x14ac:dyDescent="0.3">
      <c r="A96" s="24"/>
      <c r="B96" s="43" t="s">
        <v>43</v>
      </c>
      <c r="H96" s="7"/>
      <c r="J96" s="42"/>
      <c r="K96" s="7"/>
      <c r="M96" s="42"/>
      <c r="N96" s="7"/>
      <c r="P96" s="42"/>
      <c r="Q96" s="7"/>
      <c r="S96" s="42"/>
      <c r="T96" s="7"/>
      <c r="V96" s="42"/>
      <c r="W96" s="7"/>
      <c r="Y96" s="42"/>
      <c r="Z96" s="7"/>
      <c r="AB96" s="42"/>
      <c r="AC96" s="7"/>
      <c r="AE96" s="42"/>
      <c r="AF96" s="7"/>
      <c r="AH96" s="42"/>
      <c r="AI96" s="7"/>
      <c r="AK96" s="42"/>
      <c r="AL96" s="7"/>
      <c r="AN96" s="42"/>
      <c r="AO96" s="7"/>
      <c r="AQ96" s="42"/>
    </row>
    <row r="97" spans="1:43" ht="18" customHeight="1" x14ac:dyDescent="0.3">
      <c r="A97" s="24"/>
      <c r="B97" s="43"/>
      <c r="H97" s="7"/>
      <c r="J97" s="42"/>
      <c r="K97" s="7"/>
      <c r="M97" s="42"/>
      <c r="N97" s="7"/>
      <c r="P97" s="42"/>
      <c r="Q97" s="7"/>
      <c r="S97" s="42"/>
      <c r="T97" s="7"/>
      <c r="V97" s="42"/>
      <c r="W97" s="7"/>
      <c r="Y97" s="42"/>
      <c r="Z97" s="7"/>
      <c r="AB97" s="42"/>
      <c r="AC97" s="7"/>
      <c r="AE97" s="42"/>
      <c r="AF97" s="7"/>
      <c r="AH97" s="42"/>
      <c r="AI97" s="7"/>
      <c r="AK97" s="42"/>
      <c r="AL97" s="7"/>
      <c r="AN97" s="42"/>
      <c r="AO97" s="7"/>
      <c r="AQ97" s="42"/>
    </row>
    <row r="98" spans="1:43" ht="18" customHeight="1" x14ac:dyDescent="0.3">
      <c r="B98" s="46" t="s">
        <v>258</v>
      </c>
      <c r="H98" s="7"/>
      <c r="J98" s="42"/>
      <c r="K98" s="7"/>
      <c r="M98" s="42"/>
      <c r="N98" s="7"/>
      <c r="P98" s="42"/>
      <c r="Q98" s="7"/>
      <c r="S98" s="42"/>
      <c r="T98" s="7"/>
      <c r="V98" s="42"/>
      <c r="W98" s="7"/>
      <c r="Y98" s="42"/>
      <c r="Z98" s="7"/>
      <c r="AB98" s="42"/>
      <c r="AC98" s="7"/>
      <c r="AE98" s="42"/>
      <c r="AF98" s="7"/>
      <c r="AH98" s="42"/>
      <c r="AI98" s="7"/>
      <c r="AK98" s="42"/>
      <c r="AL98" s="7"/>
      <c r="AN98" s="42"/>
      <c r="AO98" s="7"/>
      <c r="AQ98" s="42"/>
    </row>
    <row r="99" spans="1:43" ht="18" customHeight="1" x14ac:dyDescent="0.3">
      <c r="B99" s="45" t="s">
        <v>257</v>
      </c>
      <c r="C99" s="1">
        <v>4</v>
      </c>
      <c r="D99" s="1" t="s">
        <v>11</v>
      </c>
      <c r="E99" s="15" t="s">
        <v>21</v>
      </c>
      <c r="F99" s="48" t="s">
        <v>70</v>
      </c>
      <c r="G99" s="1" t="s">
        <v>254</v>
      </c>
      <c r="H99" s="7"/>
      <c r="J99" s="47">
        <v>3901.0346262898747</v>
      </c>
      <c r="K99" s="7"/>
      <c r="M99" s="47">
        <v>2468.9000000000005</v>
      </c>
      <c r="N99" s="7"/>
      <c r="P99" s="47">
        <v>2673.299</v>
      </c>
      <c r="Q99" s="7"/>
      <c r="S99" s="47">
        <v>3438.7</v>
      </c>
      <c r="T99" s="7"/>
      <c r="V99" s="47">
        <v>3186.8999999999996</v>
      </c>
      <c r="W99" s="7"/>
      <c r="Y99" s="47">
        <v>4211</v>
      </c>
      <c r="Z99" s="7"/>
      <c r="AB99" s="47">
        <v>3033</v>
      </c>
      <c r="AC99" s="7"/>
      <c r="AE99" s="47">
        <v>3034</v>
      </c>
      <c r="AF99" s="7"/>
      <c r="AH99" s="47">
        <v>3850</v>
      </c>
      <c r="AI99" s="7"/>
      <c r="AK99" s="47">
        <v>4383</v>
      </c>
      <c r="AL99" s="7"/>
      <c r="AN99" s="47">
        <v>4138</v>
      </c>
      <c r="AO99" s="7"/>
      <c r="AQ99" s="47">
        <v>4613.0645767580409</v>
      </c>
    </row>
    <row r="100" spans="1:43" ht="18" customHeight="1" x14ac:dyDescent="0.3">
      <c r="B100" s="45" t="s">
        <v>256</v>
      </c>
      <c r="C100" s="1">
        <v>4</v>
      </c>
      <c r="D100" s="1" t="s">
        <v>11</v>
      </c>
      <c r="E100" s="15" t="s">
        <v>21</v>
      </c>
      <c r="F100" s="48" t="s">
        <v>70</v>
      </c>
      <c r="G100" s="1" t="s">
        <v>254</v>
      </c>
      <c r="H100" s="7"/>
      <c r="J100" s="47">
        <v>1319.9653737101253</v>
      </c>
      <c r="K100" s="7"/>
      <c r="M100" s="47">
        <v>588</v>
      </c>
      <c r="N100" s="7"/>
      <c r="P100" s="47">
        <v>614.30099999999993</v>
      </c>
      <c r="Q100" s="7"/>
      <c r="S100" s="47">
        <v>852</v>
      </c>
      <c r="T100" s="7"/>
      <c r="V100" s="47">
        <v>1027</v>
      </c>
      <c r="W100" s="7"/>
      <c r="Y100" s="47">
        <v>924</v>
      </c>
      <c r="Z100" s="7"/>
      <c r="AB100" s="47">
        <v>1201</v>
      </c>
      <c r="AC100" s="7"/>
      <c r="AE100" s="47">
        <v>1669</v>
      </c>
      <c r="AF100" s="7"/>
      <c r="AH100" s="47">
        <v>1158</v>
      </c>
      <c r="AI100" s="7"/>
      <c r="AK100" s="47">
        <v>1291</v>
      </c>
      <c r="AL100" s="7"/>
      <c r="AN100" s="47">
        <v>1083</v>
      </c>
      <c r="AO100" s="7"/>
      <c r="AQ100" s="47">
        <v>1100.9354232419589</v>
      </c>
    </row>
    <row r="101" spans="1:43" ht="18" customHeight="1" x14ac:dyDescent="0.3">
      <c r="B101" s="45" t="s">
        <v>255</v>
      </c>
      <c r="C101" s="1">
        <v>4</v>
      </c>
      <c r="D101" s="1" t="s">
        <v>11</v>
      </c>
      <c r="E101" s="15" t="s">
        <v>21</v>
      </c>
      <c r="F101" s="48" t="s">
        <v>70</v>
      </c>
      <c r="G101" s="1" t="s">
        <v>254</v>
      </c>
      <c r="H101" s="7"/>
      <c r="J101" s="47">
        <v>0</v>
      </c>
      <c r="K101" s="7"/>
      <c r="M101" s="47">
        <v>1508.7</v>
      </c>
      <c r="N101" s="7"/>
      <c r="P101" s="47">
        <v>2107.1</v>
      </c>
      <c r="Q101" s="7"/>
      <c r="S101" s="47">
        <v>3519.2</v>
      </c>
      <c r="T101" s="7"/>
      <c r="V101" s="47">
        <v>2590.9</v>
      </c>
      <c r="W101" s="7"/>
      <c r="Y101" s="47">
        <v>1089</v>
      </c>
      <c r="Z101" s="7"/>
      <c r="AB101" s="47">
        <v>1010</v>
      </c>
      <c r="AC101" s="7"/>
      <c r="AE101" s="47">
        <v>675</v>
      </c>
      <c r="AF101" s="7"/>
      <c r="AH101" s="47">
        <v>49</v>
      </c>
      <c r="AI101" s="7"/>
      <c r="AK101" s="47">
        <v>0</v>
      </c>
      <c r="AL101" s="7"/>
      <c r="AN101" s="47">
        <v>0</v>
      </c>
      <c r="AO101" s="7"/>
      <c r="AQ101" s="47">
        <v>0</v>
      </c>
    </row>
    <row r="102" spans="1:43" ht="18" customHeight="1" x14ac:dyDescent="0.3">
      <c r="B102" s="45"/>
      <c r="E102" s="51"/>
      <c r="F102" s="48"/>
      <c r="H102" s="7"/>
      <c r="J102" s="50"/>
      <c r="K102" s="7"/>
      <c r="M102" s="50"/>
      <c r="N102" s="7"/>
      <c r="P102" s="50"/>
      <c r="Q102" s="7"/>
      <c r="S102" s="50"/>
      <c r="T102" s="7"/>
      <c r="V102" s="50"/>
      <c r="W102" s="7"/>
      <c r="Y102" s="50"/>
      <c r="Z102" s="7"/>
      <c r="AB102" s="50"/>
      <c r="AC102" s="7"/>
      <c r="AE102" s="50"/>
      <c r="AF102" s="7"/>
      <c r="AH102" s="50"/>
      <c r="AI102" s="7"/>
      <c r="AK102" s="50"/>
      <c r="AL102" s="7"/>
      <c r="AN102" s="50"/>
      <c r="AO102" s="7"/>
      <c r="AQ102" s="50"/>
    </row>
    <row r="103" spans="1:43" ht="18" customHeight="1" x14ac:dyDescent="0.3">
      <c r="B103" s="41" t="s">
        <v>253</v>
      </c>
      <c r="C103" s="40"/>
      <c r="D103" s="40"/>
      <c r="E103" s="40"/>
      <c r="F103" s="40"/>
      <c r="G103" s="40"/>
      <c r="H103" s="7"/>
      <c r="J103" s="39">
        <f>SUM(J99:J101)</f>
        <v>5221</v>
      </c>
      <c r="K103" s="7"/>
      <c r="M103" s="39">
        <f>SUM(M99:M101)</f>
        <v>4565.6000000000004</v>
      </c>
      <c r="N103" s="7"/>
      <c r="P103" s="39">
        <f>SUM(P99:P101)</f>
        <v>5394.7</v>
      </c>
      <c r="Q103" s="7"/>
      <c r="S103" s="39">
        <f>SUM(S99:S101)</f>
        <v>7809.9</v>
      </c>
      <c r="T103" s="7"/>
      <c r="V103" s="39">
        <f>SUM(V99:V101)</f>
        <v>6804.7999999999993</v>
      </c>
      <c r="W103" s="7"/>
      <c r="Y103" s="39">
        <f>SUM(Y99:Y101)</f>
        <v>6224</v>
      </c>
      <c r="Z103" s="7"/>
      <c r="AB103" s="39">
        <f>SUM(AB99:AB101)</f>
        <v>5244</v>
      </c>
      <c r="AC103" s="7"/>
      <c r="AE103" s="39">
        <f>SUM(AE99:AE101)</f>
        <v>5378</v>
      </c>
      <c r="AF103" s="7"/>
      <c r="AH103" s="39">
        <f>SUM(AH99:AH101)</f>
        <v>5057</v>
      </c>
      <c r="AI103" s="7"/>
      <c r="AK103" s="39">
        <f>SUM(AK99:AK101)</f>
        <v>5674</v>
      </c>
      <c r="AL103" s="7"/>
      <c r="AN103" s="39">
        <f>SUM(AN99:AN101)</f>
        <v>5221</v>
      </c>
      <c r="AO103" s="7"/>
      <c r="AQ103" s="39">
        <f>SUM(AQ99:AQ101)</f>
        <v>5714</v>
      </c>
    </row>
    <row r="104" spans="1:43" ht="18" customHeight="1" x14ac:dyDescent="0.3">
      <c r="B104" s="46"/>
      <c r="H104" s="7"/>
      <c r="J104" s="42"/>
      <c r="K104" s="7"/>
      <c r="M104" s="50"/>
      <c r="N104" s="7"/>
      <c r="P104" s="50"/>
      <c r="Q104" s="7"/>
      <c r="S104" s="50"/>
      <c r="T104" s="7"/>
      <c r="V104" s="50"/>
      <c r="W104" s="7"/>
      <c r="Y104" s="50"/>
      <c r="Z104" s="7"/>
      <c r="AB104" s="50"/>
      <c r="AC104" s="7"/>
      <c r="AE104" s="50"/>
      <c r="AF104" s="7"/>
      <c r="AH104" s="50"/>
      <c r="AI104" s="7"/>
      <c r="AK104" s="50"/>
      <c r="AL104" s="7"/>
      <c r="AN104" s="50"/>
      <c r="AO104" s="7"/>
      <c r="AQ104" s="50"/>
    </row>
    <row r="105" spans="1:43" ht="18" hidden="1" customHeight="1" outlineLevel="1" x14ac:dyDescent="0.3">
      <c r="B105" s="46" t="s">
        <v>252</v>
      </c>
      <c r="H105" s="7"/>
      <c r="J105" s="42"/>
      <c r="K105" s="7"/>
      <c r="M105" s="42"/>
      <c r="N105" s="7"/>
      <c r="P105" s="42"/>
      <c r="Q105" s="7"/>
      <c r="S105" s="42"/>
      <c r="T105" s="7"/>
      <c r="V105" s="42"/>
      <c r="W105" s="7"/>
      <c r="Y105" s="42"/>
      <c r="Z105" s="7"/>
      <c r="AB105" s="42"/>
      <c r="AC105" s="7"/>
      <c r="AE105" s="42"/>
      <c r="AF105" s="7"/>
      <c r="AH105" s="42"/>
      <c r="AI105" s="7"/>
      <c r="AK105" s="42"/>
      <c r="AL105" s="7"/>
      <c r="AN105" s="42"/>
      <c r="AO105" s="7"/>
      <c r="AQ105" s="42"/>
    </row>
    <row r="106" spans="1:43" ht="18" hidden="1" customHeight="1" outlineLevel="1" x14ac:dyDescent="0.3">
      <c r="B106" s="45" t="s">
        <v>252</v>
      </c>
      <c r="C106" s="1">
        <v>4</v>
      </c>
      <c r="D106" s="1" t="s">
        <v>13</v>
      </c>
      <c r="E106" s="1" t="s">
        <v>21</v>
      </c>
      <c r="F106" s="48" t="s">
        <v>70</v>
      </c>
      <c r="H106" s="7"/>
      <c r="J106" s="42"/>
      <c r="K106" s="7"/>
      <c r="M106" s="42"/>
      <c r="N106" s="7"/>
      <c r="P106" s="42"/>
      <c r="Q106" s="7"/>
      <c r="S106" s="42"/>
      <c r="T106" s="7"/>
      <c r="V106" s="42"/>
      <c r="W106" s="7"/>
      <c r="Y106" s="42"/>
      <c r="Z106" s="7"/>
      <c r="AB106" s="42"/>
      <c r="AC106" s="7"/>
      <c r="AE106" s="42"/>
      <c r="AF106" s="7"/>
      <c r="AH106" s="42"/>
      <c r="AI106" s="7"/>
      <c r="AK106" s="42"/>
      <c r="AL106" s="7"/>
      <c r="AN106" s="42"/>
      <c r="AO106" s="7"/>
      <c r="AQ106" s="42"/>
    </row>
    <row r="107" spans="1:43" ht="18" customHeight="1" collapsed="1" x14ac:dyDescent="0.3">
      <c r="B107" s="46" t="s">
        <v>251</v>
      </c>
      <c r="H107" s="7"/>
      <c r="J107" s="42"/>
      <c r="K107" s="7"/>
      <c r="M107" s="42"/>
      <c r="N107" s="7"/>
      <c r="P107" s="42"/>
      <c r="Q107" s="7"/>
      <c r="S107" s="42"/>
      <c r="T107" s="7"/>
      <c r="V107" s="42"/>
      <c r="W107" s="7"/>
      <c r="Y107" s="42"/>
      <c r="Z107" s="7"/>
      <c r="AB107" s="42"/>
      <c r="AC107" s="7"/>
      <c r="AE107" s="42"/>
      <c r="AF107" s="7"/>
      <c r="AH107" s="42"/>
      <c r="AI107" s="7"/>
      <c r="AK107" s="42"/>
      <c r="AL107" s="7"/>
      <c r="AN107" s="42"/>
      <c r="AO107" s="7"/>
      <c r="AQ107" s="42"/>
    </row>
    <row r="108" spans="1:43" ht="18" customHeight="1" x14ac:dyDescent="0.3">
      <c r="B108" s="45" t="s">
        <v>251</v>
      </c>
      <c r="C108" s="1">
        <v>4</v>
      </c>
      <c r="D108" s="1" t="s">
        <v>13</v>
      </c>
      <c r="E108" s="34" t="s">
        <v>2</v>
      </c>
      <c r="F108" s="48" t="s">
        <v>70</v>
      </c>
      <c r="G108" s="1" t="s">
        <v>250</v>
      </c>
      <c r="H108" s="7"/>
      <c r="J108" s="47">
        <v>69.960000000000008</v>
      </c>
      <c r="K108" s="7"/>
      <c r="M108" s="47">
        <v>111.5</v>
      </c>
      <c r="N108" s="7"/>
      <c r="P108" s="47">
        <v>37.5</v>
      </c>
      <c r="Q108" s="7"/>
      <c r="S108" s="47">
        <v>0</v>
      </c>
      <c r="T108" s="7"/>
      <c r="V108" s="47">
        <v>0</v>
      </c>
      <c r="W108" s="7"/>
      <c r="Y108" s="47">
        <v>0</v>
      </c>
      <c r="Z108" s="7"/>
      <c r="AB108" s="47">
        <v>0</v>
      </c>
      <c r="AC108" s="7"/>
      <c r="AE108" s="47">
        <v>0</v>
      </c>
      <c r="AF108" s="7"/>
      <c r="AH108" s="47">
        <v>0</v>
      </c>
      <c r="AI108" s="7"/>
      <c r="AK108" s="47">
        <v>0</v>
      </c>
      <c r="AL108" s="7"/>
      <c r="AN108" s="47">
        <v>69.960000000000008</v>
      </c>
      <c r="AO108" s="7"/>
      <c r="AQ108" s="47">
        <v>69.960000000000008</v>
      </c>
    </row>
    <row r="109" spans="1:43" ht="18" customHeight="1" x14ac:dyDescent="0.3">
      <c r="B109" s="45"/>
      <c r="E109" s="51"/>
      <c r="F109" s="48"/>
      <c r="H109" s="7"/>
      <c r="J109" s="50"/>
      <c r="K109" s="7"/>
      <c r="M109" s="50"/>
      <c r="N109" s="7"/>
      <c r="P109" s="50"/>
      <c r="Q109" s="7"/>
      <c r="S109" s="50"/>
      <c r="T109" s="7"/>
      <c r="V109" s="50"/>
      <c r="W109" s="7"/>
      <c r="Y109" s="50"/>
      <c r="Z109" s="7"/>
      <c r="AB109" s="50"/>
      <c r="AC109" s="7"/>
      <c r="AE109" s="50"/>
      <c r="AF109" s="7"/>
      <c r="AH109" s="50"/>
      <c r="AI109" s="7"/>
      <c r="AK109" s="50"/>
      <c r="AL109" s="7"/>
      <c r="AN109" s="50"/>
      <c r="AO109" s="7"/>
      <c r="AQ109" s="50"/>
    </row>
    <row r="110" spans="1:43" ht="18" customHeight="1" x14ac:dyDescent="0.3">
      <c r="B110" s="41" t="s">
        <v>249</v>
      </c>
      <c r="C110" s="40"/>
      <c r="D110" s="40"/>
      <c r="E110" s="40"/>
      <c r="F110" s="40"/>
      <c r="G110" s="40"/>
      <c r="H110" s="7"/>
      <c r="J110" s="42"/>
      <c r="K110" s="7"/>
      <c r="M110" s="39">
        <f>M103+M108</f>
        <v>4677.1000000000004</v>
      </c>
      <c r="N110" s="7"/>
      <c r="P110" s="39">
        <f>P103+P108</f>
        <v>5432.2</v>
      </c>
      <c r="Q110" s="7"/>
      <c r="S110" s="39">
        <f>S103+S108</f>
        <v>7809.9</v>
      </c>
      <c r="T110" s="7"/>
      <c r="V110" s="39">
        <f>V103+V108</f>
        <v>6804.7999999999993</v>
      </c>
      <c r="W110" s="7"/>
      <c r="Y110" s="39">
        <f>Y103+Y108</f>
        <v>6224</v>
      </c>
      <c r="Z110" s="7"/>
      <c r="AB110" s="39">
        <f>AB103+AB108</f>
        <v>5244</v>
      </c>
      <c r="AC110" s="7"/>
      <c r="AE110" s="39">
        <f>AE103+AE108</f>
        <v>5378</v>
      </c>
      <c r="AF110" s="7"/>
      <c r="AH110" s="39">
        <f>AH103+AH108</f>
        <v>5057</v>
      </c>
      <c r="AI110" s="7"/>
      <c r="AK110" s="39">
        <f>AK103+AK108</f>
        <v>5674</v>
      </c>
      <c r="AL110" s="7"/>
      <c r="AN110" s="39">
        <f>AN103+AN108</f>
        <v>5290.96</v>
      </c>
      <c r="AO110" s="7"/>
      <c r="AQ110" s="39">
        <f>AQ103+AQ108</f>
        <v>5783.96</v>
      </c>
    </row>
    <row r="111" spans="1:43" ht="18" customHeight="1" x14ac:dyDescent="0.3">
      <c r="B111" s="46"/>
      <c r="H111" s="7"/>
      <c r="J111" s="42"/>
      <c r="K111" s="7"/>
      <c r="M111" s="50"/>
      <c r="N111" s="7"/>
      <c r="P111" s="50"/>
      <c r="Q111" s="7"/>
      <c r="S111" s="50"/>
      <c r="T111" s="7"/>
      <c r="V111" s="50"/>
      <c r="W111" s="7"/>
      <c r="Y111" s="50"/>
      <c r="Z111" s="7"/>
      <c r="AB111" s="50"/>
      <c r="AC111" s="7"/>
      <c r="AE111" s="50"/>
      <c r="AF111" s="7"/>
      <c r="AH111" s="50"/>
      <c r="AI111" s="7"/>
      <c r="AK111" s="50"/>
      <c r="AL111" s="7"/>
      <c r="AN111" s="50"/>
      <c r="AO111" s="7"/>
      <c r="AQ111" s="50"/>
    </row>
    <row r="112" spans="1:43" ht="18" customHeight="1" x14ac:dyDescent="0.3">
      <c r="A112" s="24"/>
      <c r="B112" s="43" t="s">
        <v>42</v>
      </c>
      <c r="H112" s="7"/>
      <c r="J112" s="42"/>
      <c r="K112" s="7"/>
      <c r="M112" s="42"/>
      <c r="N112" s="7"/>
      <c r="P112" s="42"/>
      <c r="Q112" s="7"/>
      <c r="S112" s="42"/>
      <c r="T112" s="7"/>
      <c r="V112" s="42"/>
      <c r="W112" s="7"/>
      <c r="Y112" s="42"/>
      <c r="Z112" s="7"/>
      <c r="AB112" s="42"/>
      <c r="AC112" s="7"/>
      <c r="AE112" s="42"/>
      <c r="AF112" s="7"/>
      <c r="AH112" s="42"/>
      <c r="AI112" s="7"/>
      <c r="AK112" s="42"/>
      <c r="AL112" s="7"/>
      <c r="AN112" s="42"/>
      <c r="AO112" s="7"/>
      <c r="AQ112" s="42"/>
    </row>
    <row r="113" spans="1:43" ht="18" customHeight="1" x14ac:dyDescent="0.3">
      <c r="A113" s="24"/>
      <c r="B113" s="43"/>
      <c r="H113" s="7"/>
      <c r="J113" s="42"/>
      <c r="K113" s="7"/>
      <c r="M113" s="42"/>
      <c r="N113" s="7"/>
      <c r="P113" s="42"/>
      <c r="Q113" s="7"/>
      <c r="S113" s="42"/>
      <c r="T113" s="7"/>
      <c r="V113" s="42"/>
      <c r="W113" s="7"/>
      <c r="Y113" s="42"/>
      <c r="Z113" s="7"/>
      <c r="AB113" s="42"/>
      <c r="AC113" s="7"/>
      <c r="AE113" s="42"/>
      <c r="AF113" s="7"/>
      <c r="AH113" s="42"/>
      <c r="AI113" s="7"/>
      <c r="AK113" s="42"/>
      <c r="AL113" s="7"/>
      <c r="AN113" s="42"/>
      <c r="AO113" s="7"/>
      <c r="AQ113" s="42"/>
    </row>
    <row r="114" spans="1:43" ht="18" customHeight="1" x14ac:dyDescent="0.3">
      <c r="B114" s="46" t="s">
        <v>248</v>
      </c>
      <c r="H114" s="7"/>
      <c r="J114" s="42"/>
      <c r="K114" s="7"/>
      <c r="M114" s="42"/>
      <c r="N114" s="7"/>
      <c r="P114" s="42"/>
      <c r="Q114" s="7"/>
      <c r="S114" s="42"/>
      <c r="T114" s="7"/>
      <c r="V114" s="42"/>
      <c r="W114" s="7"/>
      <c r="Y114" s="42"/>
      <c r="Z114" s="7"/>
      <c r="AB114" s="42"/>
      <c r="AC114" s="7"/>
      <c r="AE114" s="42"/>
      <c r="AF114" s="7"/>
      <c r="AH114" s="42"/>
      <c r="AI114" s="7"/>
      <c r="AK114" s="42"/>
      <c r="AL114" s="7"/>
      <c r="AN114" s="42"/>
      <c r="AO114" s="7"/>
      <c r="AQ114" s="42"/>
    </row>
    <row r="115" spans="1:43" ht="18" customHeight="1" x14ac:dyDescent="0.3">
      <c r="B115" s="45" t="s">
        <v>247</v>
      </c>
      <c r="C115" s="1">
        <v>5</v>
      </c>
      <c r="D115" s="1" t="s">
        <v>11</v>
      </c>
      <c r="E115" s="15" t="s">
        <v>21</v>
      </c>
      <c r="F115" s="48" t="s">
        <v>70</v>
      </c>
      <c r="G115" s="1" t="s">
        <v>246</v>
      </c>
      <c r="H115" s="7"/>
      <c r="J115" s="47">
        <v>2512</v>
      </c>
      <c r="K115" s="7"/>
      <c r="M115" s="47">
        <v>0</v>
      </c>
      <c r="N115" s="7"/>
      <c r="P115" s="47">
        <v>0</v>
      </c>
      <c r="Q115" s="7"/>
      <c r="S115" s="47">
        <v>0</v>
      </c>
      <c r="T115" s="7"/>
      <c r="V115" s="47">
        <v>0</v>
      </c>
      <c r="W115" s="7"/>
      <c r="Y115" s="47">
        <v>205.00000000000003</v>
      </c>
      <c r="Z115" s="7"/>
      <c r="AB115" s="47">
        <v>409.00000000000006</v>
      </c>
      <c r="AC115" s="7"/>
      <c r="AE115" s="47">
        <v>1182.8800000000001</v>
      </c>
      <c r="AF115" s="7"/>
      <c r="AH115" s="47">
        <v>1891.8</v>
      </c>
      <c r="AI115" s="7"/>
      <c r="AK115" s="47">
        <v>2359</v>
      </c>
      <c r="AL115" s="7"/>
      <c r="AN115" s="47">
        <v>2512</v>
      </c>
      <c r="AO115" s="7"/>
      <c r="AQ115" s="47">
        <v>2616</v>
      </c>
    </row>
    <row r="116" spans="1:43" ht="18" customHeight="1" x14ac:dyDescent="0.3">
      <c r="B116" s="45" t="s">
        <v>245</v>
      </c>
      <c r="C116" s="1">
        <v>5</v>
      </c>
      <c r="D116" s="1" t="s">
        <v>11</v>
      </c>
      <c r="E116" s="15" t="s">
        <v>21</v>
      </c>
      <c r="F116" s="48" t="s">
        <v>70</v>
      </c>
      <c r="G116" s="1" t="s">
        <v>244</v>
      </c>
      <c r="H116" s="7"/>
      <c r="J116" s="47">
        <v>1427</v>
      </c>
      <c r="K116" s="7"/>
      <c r="M116" s="47">
        <v>787</v>
      </c>
      <c r="N116" s="7"/>
      <c r="P116" s="47">
        <v>801</v>
      </c>
      <c r="Q116" s="7"/>
      <c r="S116" s="47">
        <v>758</v>
      </c>
      <c r="T116" s="7"/>
      <c r="V116" s="47">
        <v>881</v>
      </c>
      <c r="W116" s="7"/>
      <c r="Y116" s="47">
        <v>1101</v>
      </c>
      <c r="Z116" s="7"/>
      <c r="AB116" s="47">
        <v>1278</v>
      </c>
      <c r="AC116" s="7"/>
      <c r="AE116" s="47">
        <v>1313</v>
      </c>
      <c r="AF116" s="7"/>
      <c r="AH116" s="47">
        <v>1337</v>
      </c>
      <c r="AI116" s="7"/>
      <c r="AK116" s="47">
        <v>1461</v>
      </c>
      <c r="AL116" s="7"/>
      <c r="AN116" s="47">
        <v>1427</v>
      </c>
      <c r="AO116" s="7"/>
      <c r="AQ116" s="47">
        <v>1466</v>
      </c>
    </row>
    <row r="117" spans="1:43" ht="18" customHeight="1" x14ac:dyDescent="0.3">
      <c r="B117" s="45" t="s">
        <v>243</v>
      </c>
      <c r="C117" s="1">
        <v>5</v>
      </c>
      <c r="D117" s="1" t="s">
        <v>11</v>
      </c>
      <c r="E117" s="15" t="s">
        <v>21</v>
      </c>
      <c r="F117" s="48" t="s">
        <v>70</v>
      </c>
      <c r="G117" s="1" t="s">
        <v>242</v>
      </c>
      <c r="H117" s="7"/>
      <c r="J117" s="47">
        <v>1379.1211275323599</v>
      </c>
      <c r="K117" s="7"/>
      <c r="M117" s="47">
        <v>1684.0060000000001</v>
      </c>
      <c r="N117" s="7"/>
      <c r="P117" s="47">
        <v>1809.7270000000001</v>
      </c>
      <c r="Q117" s="7"/>
      <c r="S117" s="47">
        <v>1798.5639999999999</v>
      </c>
      <c r="T117" s="7"/>
      <c r="V117" s="47">
        <v>1217.8810000000001</v>
      </c>
      <c r="W117" s="7"/>
      <c r="Y117" s="47">
        <v>1045.194</v>
      </c>
      <c r="Z117" s="7"/>
      <c r="AB117" s="47">
        <v>1311.9769999999999</v>
      </c>
      <c r="AC117" s="7"/>
      <c r="AE117" s="47">
        <v>1467.9970000000001</v>
      </c>
      <c r="AF117" s="7"/>
      <c r="AH117" s="47">
        <v>1615.88</v>
      </c>
      <c r="AI117" s="7"/>
      <c r="AK117" s="47">
        <v>1778.6604294150468</v>
      </c>
      <c r="AL117" s="7"/>
      <c r="AN117" s="47">
        <v>1635.4571189844348</v>
      </c>
      <c r="AO117" s="7"/>
      <c r="AQ117" s="47">
        <v>1781.3238567283304</v>
      </c>
    </row>
    <row r="118" spans="1:43" ht="18" customHeight="1" x14ac:dyDescent="0.3">
      <c r="B118" s="46"/>
      <c r="E118" s="51"/>
      <c r="F118" s="48"/>
      <c r="H118" s="7"/>
      <c r="J118" s="50"/>
      <c r="K118" s="7"/>
      <c r="M118" s="50"/>
      <c r="N118" s="7"/>
      <c r="P118" s="50"/>
      <c r="Q118" s="7"/>
      <c r="S118" s="50"/>
      <c r="T118" s="7"/>
      <c r="V118" s="50"/>
      <c r="W118" s="7"/>
      <c r="Y118" s="50"/>
      <c r="Z118" s="7"/>
      <c r="AB118" s="50"/>
      <c r="AC118" s="7"/>
      <c r="AE118" s="50"/>
      <c r="AF118" s="7"/>
      <c r="AH118" s="50"/>
      <c r="AI118" s="7"/>
      <c r="AK118" s="50"/>
      <c r="AL118" s="7"/>
      <c r="AN118" s="50"/>
      <c r="AO118" s="7"/>
      <c r="AQ118" s="50"/>
    </row>
    <row r="119" spans="1:43" ht="18" customHeight="1" x14ac:dyDescent="0.3">
      <c r="B119" s="41" t="s">
        <v>241</v>
      </c>
      <c r="C119" s="40"/>
      <c r="D119" s="40"/>
      <c r="E119" s="40"/>
      <c r="F119" s="40"/>
      <c r="G119" s="40"/>
      <c r="H119" s="7"/>
      <c r="J119" s="39">
        <f>SUM(J115:J117)</f>
        <v>5318.1211275323603</v>
      </c>
      <c r="K119" s="7"/>
      <c r="M119" s="39">
        <f>SUM(M115:M117)</f>
        <v>2471.0060000000003</v>
      </c>
      <c r="N119" s="7"/>
      <c r="P119" s="39">
        <f>SUM(P115:P117)</f>
        <v>2610.7269999999999</v>
      </c>
      <c r="Q119" s="7"/>
      <c r="S119" s="39">
        <f>SUM(S115:S117)</f>
        <v>2556.5639999999999</v>
      </c>
      <c r="T119" s="7"/>
      <c r="V119" s="39">
        <f>SUM(V115:V117)</f>
        <v>2098.8810000000003</v>
      </c>
      <c r="W119" s="7"/>
      <c r="Y119" s="39">
        <f>SUM(Y115:Y117)</f>
        <v>2351.194</v>
      </c>
      <c r="Z119" s="7"/>
      <c r="AB119" s="39">
        <f>SUM(AB115:AB117)</f>
        <v>2998.9769999999999</v>
      </c>
      <c r="AC119" s="7"/>
      <c r="AE119" s="39">
        <f>SUM(AE115:AE117)</f>
        <v>3963.8770000000004</v>
      </c>
      <c r="AF119" s="7"/>
      <c r="AH119" s="39">
        <f>SUM(AH115:AH117)</f>
        <v>4844.68</v>
      </c>
      <c r="AI119" s="7"/>
      <c r="AK119" s="39">
        <f>SUM(AK115:AK117)</f>
        <v>5598.6604294150466</v>
      </c>
      <c r="AL119" s="7"/>
      <c r="AN119" s="39">
        <f>SUM(AN115:AN117)</f>
        <v>5574.4571189844346</v>
      </c>
      <c r="AO119" s="7"/>
      <c r="AQ119" s="39">
        <f>SUM(AQ115:AQ117)</f>
        <v>5863.3238567283306</v>
      </c>
    </row>
    <row r="120" spans="1:43" ht="18" customHeight="1" x14ac:dyDescent="0.3">
      <c r="B120" s="46"/>
      <c r="H120" s="7"/>
      <c r="J120" s="42"/>
      <c r="K120" s="7"/>
      <c r="M120" s="50"/>
      <c r="N120" s="7"/>
      <c r="P120" s="50"/>
      <c r="Q120" s="7"/>
      <c r="S120" s="50"/>
      <c r="T120" s="7"/>
      <c r="V120" s="50"/>
      <c r="W120" s="7"/>
      <c r="Y120" s="50"/>
      <c r="Z120" s="7"/>
      <c r="AB120" s="50"/>
      <c r="AC120" s="7"/>
      <c r="AE120" s="50"/>
      <c r="AF120" s="7"/>
      <c r="AH120" s="50"/>
      <c r="AI120" s="7"/>
      <c r="AK120" s="50"/>
      <c r="AL120" s="7"/>
      <c r="AN120" s="50"/>
      <c r="AO120" s="7"/>
      <c r="AQ120" s="50"/>
    </row>
    <row r="121" spans="1:43" ht="18" hidden="1" customHeight="1" outlineLevel="1" x14ac:dyDescent="0.3">
      <c r="B121" s="46" t="s">
        <v>240</v>
      </c>
      <c r="H121" s="7"/>
      <c r="J121" s="42"/>
      <c r="K121" s="7"/>
      <c r="M121" s="42"/>
      <c r="N121" s="7"/>
      <c r="P121" s="42"/>
      <c r="Q121" s="7"/>
      <c r="S121" s="42"/>
      <c r="T121" s="7"/>
      <c r="V121" s="42"/>
      <c r="W121" s="7"/>
      <c r="Y121" s="42"/>
      <c r="Z121" s="7"/>
      <c r="AB121" s="42"/>
      <c r="AC121" s="7"/>
      <c r="AE121" s="42"/>
      <c r="AF121" s="7"/>
      <c r="AH121" s="42"/>
      <c r="AI121" s="7"/>
      <c r="AK121" s="42"/>
      <c r="AL121" s="7"/>
      <c r="AN121" s="42"/>
      <c r="AO121" s="7"/>
      <c r="AQ121" s="42"/>
    </row>
    <row r="122" spans="1:43" ht="18" hidden="1" customHeight="1" outlineLevel="1" x14ac:dyDescent="0.3">
      <c r="B122" s="45" t="s">
        <v>239</v>
      </c>
      <c r="C122" s="1">
        <v>5</v>
      </c>
      <c r="D122" s="1" t="s">
        <v>13</v>
      </c>
      <c r="E122" s="1" t="s">
        <v>21</v>
      </c>
      <c r="F122" s="48" t="s">
        <v>70</v>
      </c>
      <c r="H122" s="7"/>
      <c r="J122" s="42"/>
      <c r="K122" s="7"/>
      <c r="M122" s="50"/>
      <c r="N122" s="7"/>
      <c r="P122" s="50"/>
      <c r="Q122" s="7"/>
      <c r="S122" s="50"/>
      <c r="T122" s="7"/>
      <c r="V122" s="50"/>
      <c r="W122" s="7"/>
      <c r="Y122" s="50"/>
      <c r="Z122" s="7"/>
      <c r="AB122" s="50"/>
      <c r="AC122" s="7"/>
      <c r="AE122" s="50"/>
      <c r="AF122" s="7"/>
      <c r="AH122" s="50"/>
      <c r="AI122" s="7"/>
      <c r="AK122" s="50"/>
      <c r="AL122" s="7"/>
      <c r="AN122" s="50"/>
      <c r="AO122" s="7"/>
      <c r="AQ122" s="50"/>
    </row>
    <row r="123" spans="1:43" ht="18" hidden="1" customHeight="1" outlineLevel="1" x14ac:dyDescent="0.3">
      <c r="B123" s="45" t="s">
        <v>238</v>
      </c>
      <c r="C123" s="1">
        <v>5</v>
      </c>
      <c r="D123" s="1" t="s">
        <v>13</v>
      </c>
      <c r="E123" s="1" t="s">
        <v>21</v>
      </c>
      <c r="F123" s="48" t="s">
        <v>70</v>
      </c>
      <c r="H123" s="7"/>
      <c r="J123" s="42"/>
      <c r="K123" s="7"/>
      <c r="M123" s="50"/>
      <c r="N123" s="7"/>
      <c r="P123" s="50"/>
      <c r="Q123" s="7"/>
      <c r="S123" s="50"/>
      <c r="T123" s="7"/>
      <c r="V123" s="50"/>
      <c r="W123" s="7"/>
      <c r="Y123" s="50"/>
      <c r="Z123" s="7"/>
      <c r="AB123" s="50"/>
      <c r="AC123" s="7"/>
      <c r="AE123" s="50"/>
      <c r="AF123" s="7"/>
      <c r="AH123" s="50"/>
      <c r="AI123" s="7"/>
      <c r="AK123" s="50"/>
      <c r="AL123" s="7"/>
      <c r="AN123" s="50"/>
      <c r="AO123" s="7"/>
      <c r="AQ123" s="50"/>
    </row>
    <row r="124" spans="1:43" ht="18" customHeight="1" collapsed="1" x14ac:dyDescent="0.3">
      <c r="A124" s="24"/>
      <c r="B124" s="45"/>
      <c r="H124" s="7"/>
      <c r="J124" s="42"/>
      <c r="K124" s="7"/>
      <c r="M124" s="42"/>
      <c r="N124" s="7"/>
      <c r="P124" s="42"/>
      <c r="Q124" s="7"/>
      <c r="S124" s="42"/>
      <c r="T124" s="7"/>
      <c r="V124" s="42"/>
      <c r="W124" s="7"/>
      <c r="Y124" s="42"/>
      <c r="Z124" s="7"/>
      <c r="AB124" s="42"/>
      <c r="AC124" s="7"/>
      <c r="AE124" s="42"/>
      <c r="AF124" s="7"/>
      <c r="AH124" s="42"/>
      <c r="AI124" s="7"/>
      <c r="AK124" s="42"/>
      <c r="AL124" s="7"/>
      <c r="AN124" s="42"/>
      <c r="AO124" s="7"/>
      <c r="AQ124" s="42"/>
    </row>
    <row r="125" spans="1:43" ht="18" customHeight="1" x14ac:dyDescent="0.3">
      <c r="B125" s="46" t="s">
        <v>237</v>
      </c>
      <c r="H125" s="7"/>
      <c r="J125" s="42"/>
      <c r="K125" s="7"/>
      <c r="M125" s="42"/>
      <c r="N125" s="7"/>
      <c r="P125" s="42"/>
      <c r="Q125" s="7"/>
      <c r="S125" s="42"/>
      <c r="T125" s="7"/>
      <c r="V125" s="42"/>
      <c r="W125" s="7"/>
      <c r="Y125" s="42"/>
      <c r="Z125" s="7"/>
      <c r="AB125" s="42"/>
      <c r="AC125" s="7"/>
      <c r="AE125" s="42"/>
      <c r="AF125" s="7"/>
      <c r="AH125" s="42"/>
      <c r="AI125" s="7"/>
      <c r="AK125" s="42"/>
      <c r="AL125" s="7"/>
      <c r="AN125" s="42"/>
      <c r="AO125" s="7"/>
      <c r="AQ125" s="42"/>
    </row>
    <row r="126" spans="1:43" ht="18" customHeight="1" x14ac:dyDescent="0.3">
      <c r="B126" s="45" t="s">
        <v>236</v>
      </c>
      <c r="C126" s="1">
        <v>5</v>
      </c>
      <c r="D126" s="1" t="s">
        <v>13</v>
      </c>
      <c r="E126" s="15" t="s">
        <v>21</v>
      </c>
      <c r="F126" s="48" t="s">
        <v>178</v>
      </c>
      <c r="G126" s="1" t="s">
        <v>232</v>
      </c>
      <c r="H126" s="7"/>
      <c r="J126" s="47">
        <v>81.174543529999994</v>
      </c>
      <c r="K126" s="52">
        <v>21</v>
      </c>
      <c r="L126" s="18">
        <f>M126*10^6/K126</f>
        <v>580000</v>
      </c>
      <c r="M126" s="47">
        <v>12.18</v>
      </c>
      <c r="N126" s="52">
        <v>33</v>
      </c>
      <c r="O126" s="18">
        <f>P126*10^6/N126</f>
        <v>580000</v>
      </c>
      <c r="P126" s="47">
        <v>19.14</v>
      </c>
      <c r="Q126" s="52">
        <v>24</v>
      </c>
      <c r="R126" s="18">
        <f>S126*10^6/Q126</f>
        <v>580000</v>
      </c>
      <c r="S126" s="47">
        <v>13.92</v>
      </c>
      <c r="T126" s="52">
        <v>40</v>
      </c>
      <c r="U126" s="18">
        <f>V126*10^6/T126</f>
        <v>580000</v>
      </c>
      <c r="V126" s="47">
        <v>23.2</v>
      </c>
      <c r="W126" s="52">
        <v>51</v>
      </c>
      <c r="X126" s="18">
        <f>Y126*10^6/W126</f>
        <v>553000</v>
      </c>
      <c r="Y126" s="47">
        <v>28.202999999999999</v>
      </c>
      <c r="Z126" s="52">
        <v>83</v>
      </c>
      <c r="AA126" s="18">
        <f>AB126*10^6/Z126</f>
        <v>528700.00000000012</v>
      </c>
      <c r="AB126" s="47">
        <v>43.882100000000008</v>
      </c>
      <c r="AC126" s="52">
        <v>81</v>
      </c>
      <c r="AD126" s="18">
        <f>AE126*10^6/AC126</f>
        <v>506830.00000000017</v>
      </c>
      <c r="AE126" s="47">
        <v>41.053230000000013</v>
      </c>
      <c r="AF126" s="52">
        <v>67</v>
      </c>
      <c r="AG126" s="18">
        <f>AH126*10^6/AF126</f>
        <v>487147</v>
      </c>
      <c r="AH126" s="47">
        <v>32.638849</v>
      </c>
      <c r="AI126" s="52">
        <v>248</v>
      </c>
      <c r="AJ126" s="18">
        <f>AK126*10^6/AI126</f>
        <v>469432.3</v>
      </c>
      <c r="AK126" s="47">
        <v>116.4192104</v>
      </c>
      <c r="AL126" s="52">
        <v>169</v>
      </c>
      <c r="AM126" s="18">
        <f>AN126*10^6/AL126</f>
        <v>453489.06999999989</v>
      </c>
      <c r="AN126" s="47">
        <v>76.639652829999989</v>
      </c>
      <c r="AO126" s="52">
        <v>606</v>
      </c>
      <c r="AP126" s="18">
        <f>AQ126*10^6/AO126</f>
        <v>439140.16300000006</v>
      </c>
      <c r="AQ126" s="47">
        <v>266.11893877800003</v>
      </c>
    </row>
    <row r="127" spans="1:43" ht="18" customHeight="1" x14ac:dyDescent="0.3">
      <c r="B127" s="45" t="s">
        <v>235</v>
      </c>
      <c r="C127" s="1">
        <v>5</v>
      </c>
      <c r="D127" s="1" t="s">
        <v>13</v>
      </c>
      <c r="E127" s="15" t="s">
        <v>21</v>
      </c>
      <c r="F127" s="48" t="s">
        <v>178</v>
      </c>
      <c r="G127" s="1" t="s">
        <v>232</v>
      </c>
      <c r="H127" s="7"/>
      <c r="J127" s="47">
        <v>188.05607043000001</v>
      </c>
      <c r="K127" s="52">
        <v>0</v>
      </c>
      <c r="L127" s="18" t="e">
        <f>M127*10^6/K127</f>
        <v>#DIV/0!</v>
      </c>
      <c r="M127" s="47">
        <v>0</v>
      </c>
      <c r="N127" s="52">
        <v>0</v>
      </c>
      <c r="O127" s="18"/>
      <c r="P127" s="47">
        <v>0</v>
      </c>
      <c r="Q127" s="52">
        <v>187</v>
      </c>
      <c r="R127" s="18">
        <f>S127*10^6/Q127</f>
        <v>540000</v>
      </c>
      <c r="S127" s="47">
        <v>100.98</v>
      </c>
      <c r="T127" s="52">
        <v>34</v>
      </c>
      <c r="U127" s="18">
        <f>V127*10^6/T127</f>
        <v>540000</v>
      </c>
      <c r="V127" s="47">
        <v>18.36</v>
      </c>
      <c r="W127" s="52">
        <v>425</v>
      </c>
      <c r="X127" s="18">
        <f>Y127*10^6/W127</f>
        <v>521000</v>
      </c>
      <c r="Y127" s="47">
        <v>221.42500000000001</v>
      </c>
      <c r="Z127" s="52">
        <v>517</v>
      </c>
      <c r="AA127" s="18">
        <f>AB127*10^6/Z127</f>
        <v>503900</v>
      </c>
      <c r="AB127" s="47">
        <v>260.5163</v>
      </c>
      <c r="AC127" s="52">
        <v>221</v>
      </c>
      <c r="AD127" s="18">
        <f>AE127*10^6/AC127</f>
        <v>488509.99999999994</v>
      </c>
      <c r="AE127" s="47">
        <v>107.96070999999999</v>
      </c>
      <c r="AF127" s="52">
        <v>267</v>
      </c>
      <c r="AG127" s="18">
        <f>AH127*10^6/AF127</f>
        <v>474658.99999999994</v>
      </c>
      <c r="AH127" s="47">
        <v>126.73395299999999</v>
      </c>
      <c r="AI127" s="52">
        <v>196</v>
      </c>
      <c r="AJ127" s="18">
        <f>AK127*10^6/AI127</f>
        <v>462193.10000000003</v>
      </c>
      <c r="AK127" s="47">
        <v>90.589847600000013</v>
      </c>
      <c r="AL127" s="52">
        <v>382</v>
      </c>
      <c r="AM127" s="18">
        <f>AN127*10^6/AL127</f>
        <v>450973.79</v>
      </c>
      <c r="AN127" s="47">
        <v>172.27198777999999</v>
      </c>
      <c r="AO127" s="52">
        <v>166</v>
      </c>
      <c r="AP127" s="18">
        <f>AQ127*10^6/AO127</f>
        <v>440876.41099999996</v>
      </c>
      <c r="AQ127" s="47">
        <v>73.185484226</v>
      </c>
    </row>
    <row r="128" spans="1:43" ht="18" customHeight="1" x14ac:dyDescent="0.3">
      <c r="B128" s="45" t="s">
        <v>234</v>
      </c>
      <c r="C128" s="1">
        <v>5</v>
      </c>
      <c r="D128" s="1" t="s">
        <v>13</v>
      </c>
      <c r="E128" s="15" t="s">
        <v>21</v>
      </c>
      <c r="F128" s="48" t="s">
        <v>178</v>
      </c>
      <c r="G128" s="1" t="s">
        <v>232</v>
      </c>
      <c r="H128" s="7"/>
      <c r="J128" s="47">
        <v>285.94000000000005</v>
      </c>
      <c r="K128" s="52">
        <v>109</v>
      </c>
      <c r="L128" s="18">
        <f>M128*10^6/K128</f>
        <v>263616</v>
      </c>
      <c r="M128" s="47">
        <v>28.734144000000001</v>
      </c>
      <c r="N128" s="52">
        <v>84</v>
      </c>
      <c r="O128" s="18">
        <f>P128*10^6/N128</f>
        <v>263615.99999999994</v>
      </c>
      <c r="P128" s="47">
        <v>22.143743999999998</v>
      </c>
      <c r="Q128" s="52">
        <v>89</v>
      </c>
      <c r="R128" s="18">
        <f>S128*10^6/Q128</f>
        <v>263616</v>
      </c>
      <c r="S128" s="47">
        <v>23.461824</v>
      </c>
      <c r="T128" s="52">
        <v>20</v>
      </c>
      <c r="U128" s="18">
        <f>V128*10^6/T128</f>
        <v>263616.00000000006</v>
      </c>
      <c r="V128" s="47">
        <v>5.2723200000000006</v>
      </c>
      <c r="W128" s="52">
        <v>190</v>
      </c>
      <c r="X128" s="18">
        <f>Y128*10^6/W128</f>
        <v>263615.99999999994</v>
      </c>
      <c r="Y128" s="47">
        <v>50.087039999999995</v>
      </c>
      <c r="Z128" s="52">
        <v>208</v>
      </c>
      <c r="AA128" s="18">
        <f>AB128*10^6/Z128</f>
        <v>281362</v>
      </c>
      <c r="AB128" s="47">
        <v>58.523296000000002</v>
      </c>
      <c r="AC128" s="52">
        <v>288</v>
      </c>
      <c r="AD128" s="18">
        <f>AE128*10^6/AC128</f>
        <v>281867.00000000006</v>
      </c>
      <c r="AE128" s="47">
        <v>81.177696000000012</v>
      </c>
      <c r="AF128" s="52">
        <v>257</v>
      </c>
      <c r="AG128" s="18">
        <f>AH128*10^6/AF128</f>
        <v>285956.99999999994</v>
      </c>
      <c r="AH128" s="47">
        <v>73.490948999999986</v>
      </c>
      <c r="AI128" s="52">
        <v>452.00000000000006</v>
      </c>
      <c r="AJ128" s="18">
        <f>AK128*10^6/AI128</f>
        <v>290000</v>
      </c>
      <c r="AK128" s="47">
        <v>131.08000000000001</v>
      </c>
      <c r="AL128" s="52">
        <v>633.00000000000011</v>
      </c>
      <c r="AM128" s="18">
        <f>AN128*10^6/AL128</f>
        <v>289999.99999999994</v>
      </c>
      <c r="AN128" s="47">
        <v>183.57</v>
      </c>
      <c r="AO128" s="52">
        <v>954</v>
      </c>
      <c r="AP128" s="18">
        <f>AQ128*10^6/AO128</f>
        <v>290300.00000000006</v>
      </c>
      <c r="AQ128" s="47">
        <v>276.94620000000003</v>
      </c>
    </row>
    <row r="129" spans="1:43" ht="18" customHeight="1" collapsed="1" x14ac:dyDescent="0.3">
      <c r="A129" s="24"/>
      <c r="B129" s="43"/>
      <c r="H129" s="7"/>
      <c r="J129" s="42"/>
      <c r="K129" s="7"/>
      <c r="M129" s="42"/>
      <c r="N129" s="7"/>
      <c r="P129" s="42"/>
      <c r="Q129" s="7"/>
      <c r="S129" s="42"/>
      <c r="T129" s="7"/>
      <c r="V129" s="42"/>
      <c r="W129" s="7"/>
      <c r="Y129" s="42"/>
      <c r="Z129" s="7"/>
      <c r="AB129" s="42"/>
      <c r="AC129" s="7"/>
      <c r="AE129" s="42"/>
      <c r="AF129" s="7"/>
      <c r="AH129" s="42"/>
      <c r="AI129" s="7"/>
      <c r="AK129" s="42"/>
      <c r="AL129" s="7"/>
      <c r="AN129" s="42"/>
      <c r="AO129" s="7"/>
      <c r="AQ129" s="42"/>
    </row>
    <row r="130" spans="1:43" ht="18" customHeight="1" x14ac:dyDescent="0.3">
      <c r="B130" s="46" t="s">
        <v>233</v>
      </c>
      <c r="H130" s="7"/>
      <c r="J130" s="42"/>
      <c r="K130" s="7"/>
      <c r="M130" s="42"/>
      <c r="N130" s="7"/>
      <c r="P130" s="42"/>
      <c r="Q130" s="7"/>
      <c r="S130" s="42"/>
      <c r="T130" s="7"/>
      <c r="V130" s="42"/>
      <c r="W130" s="7"/>
      <c r="Y130" s="42"/>
      <c r="Z130" s="7"/>
      <c r="AB130" s="42"/>
      <c r="AC130" s="7"/>
      <c r="AE130" s="42"/>
      <c r="AF130" s="7"/>
      <c r="AH130" s="42"/>
      <c r="AI130" s="7"/>
      <c r="AK130" s="42"/>
      <c r="AL130" s="7"/>
      <c r="AN130" s="42"/>
      <c r="AO130" s="7"/>
      <c r="AQ130" s="42"/>
    </row>
    <row r="131" spans="1:43" ht="18" customHeight="1" x14ac:dyDescent="0.3">
      <c r="B131" s="45" t="s">
        <v>233</v>
      </c>
      <c r="C131" s="1">
        <v>5</v>
      </c>
      <c r="D131" s="1" t="s">
        <v>13</v>
      </c>
      <c r="E131" s="34" t="s">
        <v>2</v>
      </c>
      <c r="F131" s="48" t="s">
        <v>178</v>
      </c>
      <c r="G131" s="1" t="s">
        <v>232</v>
      </c>
      <c r="H131" s="7"/>
      <c r="J131" s="47">
        <v>1190.25</v>
      </c>
      <c r="K131" s="52">
        <v>1723</v>
      </c>
      <c r="L131" s="18">
        <f>M131*10^6/K131</f>
        <v>261450</v>
      </c>
      <c r="M131" s="47">
        <v>450.47834999999998</v>
      </c>
      <c r="N131" s="52">
        <v>1765</v>
      </c>
      <c r="O131" s="18">
        <f>P131*10^6/N131</f>
        <v>261450</v>
      </c>
      <c r="P131" s="47">
        <v>461.45925</v>
      </c>
      <c r="Q131" s="52">
        <v>1810</v>
      </c>
      <c r="R131" s="18">
        <f>S131*10^6/Q131</f>
        <v>261450</v>
      </c>
      <c r="S131" s="47">
        <v>473.22449999999998</v>
      </c>
      <c r="T131" s="52">
        <v>1540</v>
      </c>
      <c r="U131" s="18">
        <f>V131*10^6/T131</f>
        <v>261449.99999999997</v>
      </c>
      <c r="V131" s="47">
        <v>402.63299999999992</v>
      </c>
      <c r="W131" s="52">
        <v>1426</v>
      </c>
      <c r="X131" s="18">
        <f>Y131*10^6/W131</f>
        <v>261450</v>
      </c>
      <c r="Y131" s="47">
        <v>372.82769999999999</v>
      </c>
      <c r="Z131" s="52">
        <v>954</v>
      </c>
      <c r="AA131" s="18">
        <f>AB131*10^6/Z131</f>
        <v>251588.99999999997</v>
      </c>
      <c r="AB131" s="47">
        <v>240.01590599999997</v>
      </c>
      <c r="AC131" s="52">
        <v>1097</v>
      </c>
      <c r="AD131" s="18">
        <f>AE131*10^6/AC131</f>
        <v>255951.19999999998</v>
      </c>
      <c r="AE131" s="47">
        <v>280.77846639999996</v>
      </c>
      <c r="AF131" s="52">
        <v>1096</v>
      </c>
      <c r="AG131" s="18">
        <f>AH131*10^6/AF131</f>
        <v>260313.39999999997</v>
      </c>
      <c r="AH131" s="47">
        <v>285.3034864</v>
      </c>
      <c r="AI131" s="52">
        <v>917</v>
      </c>
      <c r="AJ131" s="18">
        <f>AK131*10^6/AI131</f>
        <v>264675.59999999998</v>
      </c>
      <c r="AK131" s="47">
        <v>242.70752519999996</v>
      </c>
      <c r="AL131" s="52">
        <v>609</v>
      </c>
      <c r="AM131" s="18">
        <f>AN131*10^6/AL131</f>
        <v>269037.8</v>
      </c>
      <c r="AN131" s="47">
        <v>163.84402019999999</v>
      </c>
      <c r="AO131" s="52">
        <v>339.1761565836299</v>
      </c>
      <c r="AP131" s="18">
        <f>AQ131*10^6/AO131</f>
        <v>273400</v>
      </c>
      <c r="AQ131" s="47">
        <v>92.730761209964413</v>
      </c>
    </row>
    <row r="132" spans="1:43" ht="18" customHeight="1" x14ac:dyDescent="0.3">
      <c r="B132" s="45"/>
      <c r="E132" s="51"/>
      <c r="F132" s="48"/>
      <c r="H132" s="7"/>
      <c r="J132" s="50"/>
      <c r="K132" s="7"/>
      <c r="M132" s="50"/>
      <c r="N132" s="7"/>
      <c r="P132" s="50"/>
      <c r="Q132" s="7"/>
      <c r="S132" s="50"/>
      <c r="T132" s="7"/>
      <c r="V132" s="50"/>
      <c r="W132" s="7"/>
      <c r="Y132" s="50"/>
      <c r="Z132" s="7"/>
      <c r="AB132" s="50"/>
      <c r="AC132" s="7"/>
      <c r="AE132" s="50"/>
      <c r="AF132" s="7"/>
      <c r="AH132" s="50"/>
      <c r="AI132" s="7"/>
      <c r="AK132" s="50"/>
      <c r="AL132" s="7"/>
      <c r="AN132" s="50"/>
      <c r="AO132" s="7"/>
      <c r="AQ132" s="50"/>
    </row>
    <row r="133" spans="1:43" ht="18" customHeight="1" x14ac:dyDescent="0.3">
      <c r="B133" s="41" t="s">
        <v>231</v>
      </c>
      <c r="C133" s="40"/>
      <c r="D133" s="40"/>
      <c r="E133" s="40"/>
      <c r="F133" s="40"/>
      <c r="G133" s="40"/>
      <c r="H133" s="7"/>
      <c r="J133" s="39">
        <f>J131+SUM(J126:J128)+SUM(J122:J123)</f>
        <v>1745.4206139600001</v>
      </c>
      <c r="K133" s="7"/>
      <c r="M133" s="39">
        <f>M131+SUM(M126:M128)+SUM(M122:M123)</f>
        <v>491.392494</v>
      </c>
      <c r="N133" s="7"/>
      <c r="P133" s="39">
        <f>P131+SUM(P126:P128)+SUM(P122:P123)</f>
        <v>502.74299400000001</v>
      </c>
      <c r="Q133" s="7"/>
      <c r="S133" s="39">
        <f>S131+SUM(S126:S128)+SUM(S122:S123)</f>
        <v>611.58632399999999</v>
      </c>
      <c r="T133" s="7"/>
      <c r="V133" s="39">
        <f>V131+SUM(V126:V128)+SUM(V122:V123)</f>
        <v>449.46531999999991</v>
      </c>
      <c r="W133" s="7"/>
      <c r="Y133" s="39">
        <f>Y131+SUM(Y126:Y128)+SUM(Y122:Y123)</f>
        <v>672.54273999999998</v>
      </c>
      <c r="Z133" s="7"/>
      <c r="AB133" s="39">
        <f>AB131+SUM(AB126:AB128)+SUM(AB122:AB123)</f>
        <v>602.93760199999997</v>
      </c>
      <c r="AC133" s="7"/>
      <c r="AE133" s="39">
        <f>AE131+SUM(AE126:AE128)+SUM(AE122:AE123)</f>
        <v>510.97010239999997</v>
      </c>
      <c r="AF133" s="7"/>
      <c r="AH133" s="39">
        <f>AH131+SUM(AH126:AH128)+SUM(AH122:AH123)</f>
        <v>518.16723739999998</v>
      </c>
      <c r="AI133" s="7"/>
      <c r="AK133" s="39">
        <f>AK131+SUM(AK126:AK128)+SUM(AK122:AK123)</f>
        <v>580.79658319999999</v>
      </c>
      <c r="AL133" s="7"/>
      <c r="AN133" s="39">
        <f>AN131+SUM(AN126:AN128)+SUM(AN122:AN123)</f>
        <v>596.32566081000004</v>
      </c>
      <c r="AO133" s="7"/>
      <c r="AQ133" s="39">
        <f>AQ131+SUM(AQ126:AQ128)+SUM(AQ122:AQ123)</f>
        <v>708.98138421396447</v>
      </c>
    </row>
    <row r="134" spans="1:43" ht="18" customHeight="1" x14ac:dyDescent="0.3">
      <c r="B134" s="46"/>
      <c r="H134" s="7"/>
      <c r="J134" s="42"/>
      <c r="K134" s="7"/>
      <c r="M134" s="50"/>
      <c r="N134" s="7"/>
      <c r="P134" s="50"/>
      <c r="Q134" s="7"/>
      <c r="S134" s="50"/>
      <c r="T134" s="7"/>
      <c r="V134" s="50"/>
      <c r="W134" s="7"/>
      <c r="Y134" s="50"/>
      <c r="Z134" s="7"/>
      <c r="AB134" s="50"/>
      <c r="AC134" s="7"/>
      <c r="AE134" s="50"/>
      <c r="AF134" s="7"/>
      <c r="AH134" s="50"/>
      <c r="AI134" s="7"/>
      <c r="AK134" s="50"/>
      <c r="AL134" s="7"/>
      <c r="AN134" s="50"/>
      <c r="AO134" s="7"/>
      <c r="AQ134" s="50"/>
    </row>
    <row r="135" spans="1:43" ht="18" customHeight="1" x14ac:dyDescent="0.3">
      <c r="B135" s="41" t="s">
        <v>230</v>
      </c>
      <c r="C135" s="40"/>
      <c r="D135" s="40"/>
      <c r="E135" s="40"/>
      <c r="F135" s="40"/>
      <c r="G135" s="40"/>
      <c r="H135" s="7"/>
      <c r="J135" s="39">
        <f>J133+J119</f>
        <v>7063.5417414923604</v>
      </c>
      <c r="K135" s="7"/>
      <c r="M135" s="39">
        <f>M133+M119</f>
        <v>2962.3984940000005</v>
      </c>
      <c r="N135" s="7"/>
      <c r="P135" s="39">
        <f>P133+P119</f>
        <v>3113.469994</v>
      </c>
      <c r="Q135" s="7"/>
      <c r="S135" s="39">
        <f>S133+S119</f>
        <v>3168.1503239999997</v>
      </c>
      <c r="T135" s="7"/>
      <c r="V135" s="39">
        <f>V133+V119</f>
        <v>2548.3463200000001</v>
      </c>
      <c r="W135" s="7"/>
      <c r="Y135" s="39">
        <f>Y133+Y119</f>
        <v>3023.7367399999998</v>
      </c>
      <c r="Z135" s="7"/>
      <c r="AB135" s="39">
        <f>AB133+AB119</f>
        <v>3601.9146019999998</v>
      </c>
      <c r="AC135" s="7"/>
      <c r="AE135" s="39">
        <f>AE133+AE119</f>
        <v>4474.8471024</v>
      </c>
      <c r="AF135" s="7"/>
      <c r="AH135" s="39">
        <f>AH133+AH119</f>
        <v>5362.8472374000003</v>
      </c>
      <c r="AI135" s="7"/>
      <c r="AK135" s="39">
        <f>AK133+AK119</f>
        <v>6179.4570126150466</v>
      </c>
      <c r="AL135" s="7"/>
      <c r="AN135" s="39">
        <f>AN133+AN119</f>
        <v>6170.7827797944346</v>
      </c>
      <c r="AO135" s="7"/>
      <c r="AQ135" s="39">
        <f>AQ133+AQ119</f>
        <v>6572.3052409422953</v>
      </c>
    </row>
    <row r="136" spans="1:43" ht="18" customHeight="1" x14ac:dyDescent="0.3">
      <c r="B136" s="46"/>
      <c r="H136" s="7"/>
      <c r="J136" s="42"/>
      <c r="K136" s="7"/>
      <c r="M136" s="50"/>
      <c r="N136" s="7"/>
      <c r="P136" s="50"/>
      <c r="Q136" s="7"/>
      <c r="S136" s="50"/>
      <c r="T136" s="7"/>
      <c r="V136" s="50"/>
      <c r="W136" s="7"/>
      <c r="Y136" s="50"/>
      <c r="Z136" s="7"/>
      <c r="AB136" s="50"/>
      <c r="AC136" s="7"/>
      <c r="AE136" s="50"/>
      <c r="AF136" s="7"/>
      <c r="AH136" s="50"/>
      <c r="AI136" s="7"/>
      <c r="AK136" s="50"/>
      <c r="AL136" s="7"/>
      <c r="AN136" s="50"/>
      <c r="AO136" s="7"/>
      <c r="AQ136" s="50"/>
    </row>
    <row r="137" spans="1:43" ht="18" customHeight="1" x14ac:dyDescent="0.3">
      <c r="B137" s="7"/>
      <c r="H137" s="7"/>
      <c r="J137" s="42"/>
      <c r="K137" s="7"/>
      <c r="M137" s="42"/>
      <c r="N137" s="7"/>
      <c r="P137" s="42"/>
      <c r="Q137" s="7"/>
      <c r="S137" s="42"/>
      <c r="T137" s="7"/>
      <c r="V137" s="42"/>
      <c r="W137" s="7"/>
      <c r="Y137" s="42"/>
      <c r="Z137" s="7"/>
      <c r="AB137" s="42"/>
      <c r="AC137" s="7"/>
      <c r="AE137" s="42"/>
      <c r="AF137" s="7"/>
      <c r="AH137" s="42"/>
      <c r="AI137" s="7"/>
      <c r="AK137" s="42"/>
      <c r="AL137" s="7"/>
      <c r="AN137" s="42"/>
      <c r="AO137" s="7"/>
      <c r="AQ137" s="42"/>
    </row>
    <row r="138" spans="1:43" ht="18" customHeight="1" x14ac:dyDescent="0.3">
      <c r="A138" s="24"/>
      <c r="B138" s="43" t="s">
        <v>41</v>
      </c>
      <c r="H138" s="7"/>
      <c r="J138" s="42"/>
      <c r="K138" s="7"/>
      <c r="M138" s="42"/>
      <c r="N138" s="7"/>
      <c r="P138" s="42"/>
      <c r="Q138" s="7"/>
      <c r="S138" s="42"/>
      <c r="T138" s="7"/>
      <c r="V138" s="42"/>
      <c r="W138" s="7"/>
      <c r="Y138" s="42"/>
      <c r="Z138" s="7"/>
      <c r="AB138" s="42"/>
      <c r="AC138" s="7"/>
      <c r="AE138" s="42"/>
      <c r="AF138" s="7"/>
      <c r="AH138" s="42"/>
      <c r="AI138" s="7"/>
      <c r="AK138" s="42"/>
      <c r="AL138" s="7"/>
      <c r="AN138" s="42"/>
      <c r="AO138" s="7"/>
      <c r="AQ138" s="42"/>
    </row>
    <row r="139" spans="1:43" ht="18" customHeight="1" x14ac:dyDescent="0.3">
      <c r="A139" s="24"/>
      <c r="B139" s="43"/>
      <c r="H139" s="7"/>
      <c r="J139" s="42"/>
      <c r="K139" s="7"/>
      <c r="M139" s="42"/>
      <c r="N139" s="7"/>
      <c r="P139" s="42"/>
      <c r="Q139" s="7"/>
      <c r="S139" s="42"/>
      <c r="T139" s="7"/>
      <c r="V139" s="42"/>
      <c r="W139" s="7"/>
      <c r="Y139" s="42"/>
      <c r="Z139" s="7"/>
      <c r="AB139" s="42"/>
      <c r="AC139" s="7"/>
      <c r="AE139" s="42"/>
      <c r="AF139" s="7"/>
      <c r="AH139" s="42"/>
      <c r="AI139" s="7"/>
      <c r="AK139" s="42"/>
      <c r="AL139" s="7"/>
      <c r="AN139" s="42"/>
      <c r="AO139" s="7"/>
      <c r="AQ139" s="42"/>
    </row>
    <row r="140" spans="1:43" ht="18" customHeight="1" x14ac:dyDescent="0.3">
      <c r="B140" s="46" t="s">
        <v>222</v>
      </c>
      <c r="H140" s="7"/>
      <c r="J140" s="42"/>
      <c r="K140" s="7"/>
      <c r="M140" s="42"/>
      <c r="N140" s="7"/>
      <c r="P140" s="42"/>
      <c r="Q140" s="7"/>
      <c r="S140" s="42"/>
      <c r="T140" s="7"/>
      <c r="V140" s="42"/>
      <c r="W140" s="7"/>
      <c r="Y140" s="42"/>
      <c r="Z140" s="7"/>
      <c r="AB140" s="42"/>
      <c r="AC140" s="7"/>
      <c r="AE140" s="42"/>
      <c r="AF140" s="7"/>
      <c r="AH140" s="42"/>
      <c r="AI140" s="7"/>
      <c r="AK140" s="42"/>
      <c r="AL140" s="7"/>
      <c r="AN140" s="42"/>
      <c r="AO140" s="7"/>
      <c r="AQ140" s="42"/>
    </row>
    <row r="141" spans="1:43" ht="18" customHeight="1" x14ac:dyDescent="0.3">
      <c r="B141" s="45" t="s">
        <v>229</v>
      </c>
      <c r="C141" s="1">
        <v>6</v>
      </c>
      <c r="D141" s="1" t="s">
        <v>11</v>
      </c>
      <c r="E141" s="15" t="s">
        <v>21</v>
      </c>
      <c r="F141" s="48" t="s">
        <v>228</v>
      </c>
      <c r="G141" s="1" t="s">
        <v>227</v>
      </c>
      <c r="H141" s="7"/>
      <c r="J141" s="47">
        <v>11.580922829088806</v>
      </c>
      <c r="K141" s="52">
        <v>8474.4</v>
      </c>
      <c r="L141" s="18">
        <f>M141*10^6/K141</f>
        <v>2708.7404418011893</v>
      </c>
      <c r="M141" s="47">
        <v>22.954949999999997</v>
      </c>
      <c r="N141" s="52">
        <v>9674.4</v>
      </c>
      <c r="O141" s="18">
        <f>P141*10^6/N141</f>
        <v>3420.2586206896549</v>
      </c>
      <c r="P141" s="47">
        <v>33.088949999999997</v>
      </c>
      <c r="Q141" s="52">
        <v>10445.828571428572</v>
      </c>
      <c r="R141" s="18">
        <f>S141*10^6/Q141</f>
        <v>3791.3377588866647</v>
      </c>
      <c r="S141" s="47">
        <v>39.603664285714288</v>
      </c>
      <c r="T141" s="52">
        <v>9103.4014285714256</v>
      </c>
      <c r="U141" s="18">
        <f>V141*10^6/T141</f>
        <v>4724.4844587917787</v>
      </c>
      <c r="V141" s="47">
        <v>43.008878571428575</v>
      </c>
      <c r="W141" s="52">
        <v>8835.9861000000001</v>
      </c>
      <c r="X141" s="18">
        <f>Y141*10^6/W141</f>
        <v>5917.993125860623</v>
      </c>
      <c r="Y141" s="47">
        <v>52.291305000000015</v>
      </c>
      <c r="Z141" s="52">
        <v>20215.723850000002</v>
      </c>
      <c r="AA141" s="18">
        <f>AB141*10^6/Z141</f>
        <v>3868.6006660107782</v>
      </c>
      <c r="AB141" s="47">
        <v>78.206562749999989</v>
      </c>
      <c r="AC141" s="52">
        <v>24175.260050000001</v>
      </c>
      <c r="AD141" s="18">
        <f>AE141*10^6/AC141</f>
        <v>3480.4994062514761</v>
      </c>
      <c r="AE141" s="47">
        <v>84.141978250000022</v>
      </c>
      <c r="AF141" s="52">
        <v>29521</v>
      </c>
      <c r="AG141" s="18">
        <f>AH141*10^6/AF141</f>
        <v>3705.4943938213473</v>
      </c>
      <c r="AH141" s="47">
        <v>109.3899</v>
      </c>
      <c r="AI141" s="52">
        <v>33975</v>
      </c>
      <c r="AJ141" s="18">
        <f>AK141*10^6/AI141</f>
        <v>2918.6254598969822</v>
      </c>
      <c r="AK141" s="47">
        <v>99.160299999999964</v>
      </c>
      <c r="AL141" s="52">
        <v>110409</v>
      </c>
      <c r="AM141" s="18">
        <f>AN141*10^6/AL141</f>
        <v>1749.5820231670152</v>
      </c>
      <c r="AN141" s="47">
        <v>193.16960159584698</v>
      </c>
      <c r="AO141" s="52">
        <v>175587</v>
      </c>
      <c r="AP141" s="18">
        <f>AQ141*10^6/AO141</f>
        <v>2784.4769464318338</v>
      </c>
      <c r="AQ141" s="47">
        <v>488.91795359312636</v>
      </c>
    </row>
    <row r="142" spans="1:43" ht="18" customHeight="1" x14ac:dyDescent="0.3">
      <c r="B142" s="45" t="s">
        <v>226</v>
      </c>
      <c r="C142" s="1">
        <v>6</v>
      </c>
      <c r="D142" s="1" t="s">
        <v>11</v>
      </c>
      <c r="E142" s="15" t="s">
        <v>21</v>
      </c>
      <c r="F142" s="48" t="s">
        <v>220</v>
      </c>
      <c r="G142" s="1" t="s">
        <v>225</v>
      </c>
      <c r="H142" s="7"/>
      <c r="J142" s="47">
        <v>42.5</v>
      </c>
      <c r="K142" s="52">
        <v>19.999999999999993</v>
      </c>
      <c r="L142" s="18">
        <f>M142*10^6/K142</f>
        <v>773326.92307692335</v>
      </c>
      <c r="M142" s="47">
        <v>15.466538461538462</v>
      </c>
      <c r="N142" s="52">
        <v>155</v>
      </c>
      <c r="O142" s="18">
        <f>P142*10^6/N142</f>
        <v>765058.93300248135</v>
      </c>
      <c r="P142" s="47">
        <v>118.58413461538461</v>
      </c>
      <c r="Q142" s="52">
        <v>36.25</v>
      </c>
      <c r="R142" s="18">
        <f>S142*10^6/Q142</f>
        <v>751342.8381962867</v>
      </c>
      <c r="S142" s="47">
        <v>27.23617788461539</v>
      </c>
      <c r="T142" s="52">
        <v>37.25</v>
      </c>
      <c r="U142" s="18">
        <f>V142*10^6/T142</f>
        <v>764729.60764068097</v>
      </c>
      <c r="V142" s="47">
        <v>28.486177884615365</v>
      </c>
      <c r="W142" s="52">
        <v>37.25</v>
      </c>
      <c r="X142" s="18">
        <f>Y142*10^6/W142</f>
        <v>764729.60764068167</v>
      </c>
      <c r="Y142" s="47">
        <v>28.48617788461539</v>
      </c>
      <c r="Z142" s="52">
        <v>41.25</v>
      </c>
      <c r="AA142" s="18">
        <f>AB142*10^6/Z142</f>
        <v>832998.25174825173</v>
      </c>
      <c r="AB142" s="47">
        <v>34.361177884615387</v>
      </c>
      <c r="AC142" s="52">
        <v>17</v>
      </c>
      <c r="AD142" s="18">
        <f>AE142*10^6/AC142</f>
        <v>1250000</v>
      </c>
      <c r="AE142" s="47">
        <v>21.25</v>
      </c>
      <c r="AF142" s="52">
        <v>33</v>
      </c>
      <c r="AG142" s="18">
        <f>AH142*10^6/AF142</f>
        <v>1250000</v>
      </c>
      <c r="AH142" s="47">
        <v>41.25</v>
      </c>
      <c r="AI142" s="52">
        <v>23</v>
      </c>
      <c r="AJ142" s="18">
        <f>AK142*10^6/AI142</f>
        <v>1211956.5217391304</v>
      </c>
      <c r="AK142" s="47">
        <v>27.875</v>
      </c>
      <c r="AL142" s="52">
        <v>34</v>
      </c>
      <c r="AM142" s="18">
        <f>AN142*10^6/AL142</f>
        <v>1250000</v>
      </c>
      <c r="AN142" s="47">
        <v>42.5</v>
      </c>
      <c r="AO142" s="52">
        <v>56</v>
      </c>
      <c r="AP142" s="18">
        <f>AQ142*10^6/AO142</f>
        <v>1234375</v>
      </c>
      <c r="AQ142" s="47">
        <v>69.125</v>
      </c>
    </row>
    <row r="143" spans="1:43" ht="18" customHeight="1" x14ac:dyDescent="0.3">
      <c r="B143" s="45" t="s">
        <v>224</v>
      </c>
      <c r="C143" s="1">
        <v>6</v>
      </c>
      <c r="D143" s="1" t="s">
        <v>11</v>
      </c>
      <c r="E143" s="15" t="s">
        <v>21</v>
      </c>
      <c r="F143" s="48" t="s">
        <v>220</v>
      </c>
      <c r="G143" s="1" t="s">
        <v>223</v>
      </c>
      <c r="H143" s="7"/>
      <c r="J143" s="47">
        <v>2.5499999999999998</v>
      </c>
      <c r="K143" s="52">
        <v>0</v>
      </c>
      <c r="L143" s="18"/>
      <c r="M143" s="47">
        <v>0</v>
      </c>
      <c r="N143" s="52">
        <v>0</v>
      </c>
      <c r="O143" s="18"/>
      <c r="P143" s="47">
        <v>0</v>
      </c>
      <c r="Q143" s="52">
        <v>0</v>
      </c>
      <c r="R143" s="18"/>
      <c r="S143" s="47">
        <v>0</v>
      </c>
      <c r="T143" s="52">
        <v>3</v>
      </c>
      <c r="U143" s="18">
        <f>V143*10^6/T143</f>
        <v>375000</v>
      </c>
      <c r="V143" s="47">
        <v>1.125</v>
      </c>
      <c r="W143" s="52">
        <v>4</v>
      </c>
      <c r="X143" s="18">
        <f>Y143*10^6/W143</f>
        <v>450000</v>
      </c>
      <c r="Y143" s="47">
        <v>1.8</v>
      </c>
      <c r="Z143" s="52">
        <v>4</v>
      </c>
      <c r="AA143" s="18">
        <f>AB143*10^6/Z143</f>
        <v>525000</v>
      </c>
      <c r="AB143" s="47">
        <v>2.1</v>
      </c>
      <c r="AC143" s="52">
        <v>8</v>
      </c>
      <c r="AD143" s="18">
        <f>AE143*10^6/AC143</f>
        <v>753125</v>
      </c>
      <c r="AE143" s="47">
        <v>6.0250000000000004</v>
      </c>
      <c r="AF143" s="52">
        <v>6</v>
      </c>
      <c r="AG143" s="18">
        <f>AH143*10^6/AF143</f>
        <v>1162500</v>
      </c>
      <c r="AH143" s="47">
        <v>6.9749999999999996</v>
      </c>
      <c r="AI143" s="52">
        <v>14</v>
      </c>
      <c r="AJ143" s="18">
        <f>AK143*10^6/AI143</f>
        <v>1271428.5714285714</v>
      </c>
      <c r="AK143" s="47">
        <v>17.8</v>
      </c>
      <c r="AL143" s="52">
        <v>10</v>
      </c>
      <c r="AM143" s="18">
        <f>AN143*10^6/AL143</f>
        <v>465000</v>
      </c>
      <c r="AN143" s="47">
        <v>4.6500000000000004</v>
      </c>
      <c r="AO143" s="52">
        <v>5</v>
      </c>
      <c r="AP143" s="18">
        <f>AQ143*10^6/AO143</f>
        <v>860000</v>
      </c>
      <c r="AQ143" s="47">
        <v>4.3</v>
      </c>
    </row>
    <row r="144" spans="1:43" ht="18" customHeight="1" x14ac:dyDescent="0.3">
      <c r="B144" s="7"/>
      <c r="H144" s="7"/>
      <c r="J144" s="42"/>
      <c r="K144" s="7"/>
      <c r="M144" s="42"/>
      <c r="N144" s="7"/>
      <c r="P144" s="42"/>
      <c r="Q144" s="7"/>
      <c r="S144" s="42"/>
      <c r="T144" s="7"/>
      <c r="V144" s="42"/>
      <c r="W144" s="7"/>
      <c r="Y144" s="42"/>
      <c r="Z144" s="7"/>
      <c r="AB144" s="42"/>
      <c r="AC144" s="7"/>
      <c r="AE144" s="42"/>
      <c r="AF144" s="7"/>
      <c r="AH144" s="42"/>
      <c r="AI144" s="7"/>
      <c r="AK144" s="42"/>
      <c r="AL144" s="7"/>
      <c r="AN144" s="42"/>
      <c r="AO144" s="7"/>
      <c r="AQ144" s="42"/>
    </row>
    <row r="145" spans="1:43" ht="18" customHeight="1" x14ac:dyDescent="0.3">
      <c r="B145" s="41" t="s">
        <v>222</v>
      </c>
      <c r="C145" s="40"/>
      <c r="D145" s="40"/>
      <c r="E145" s="40"/>
      <c r="F145" s="40"/>
      <c r="G145" s="40"/>
      <c r="H145" s="7"/>
      <c r="J145" s="39">
        <f>SUM(J141:J143)</f>
        <v>56.630922829088803</v>
      </c>
      <c r="K145" s="7"/>
      <c r="M145" s="39">
        <f>SUM(M141:M143)</f>
        <v>38.421488461538459</v>
      </c>
      <c r="N145" s="7"/>
      <c r="P145" s="39">
        <f>SUM(P141:P143)</f>
        <v>151.6730846153846</v>
      </c>
      <c r="Q145" s="7"/>
      <c r="S145" s="39">
        <f>SUM(S141:S143)</f>
        <v>66.839842170329675</v>
      </c>
      <c r="T145" s="7"/>
      <c r="V145" s="39">
        <f>SUM(V141:V143)</f>
        <v>72.62005645604394</v>
      </c>
      <c r="W145" s="7"/>
      <c r="Y145" s="39">
        <f>SUM(Y141:Y143)</f>
        <v>82.577482884615407</v>
      </c>
      <c r="Z145" s="7"/>
      <c r="AB145" s="39">
        <f>SUM(AB141:AB143)</f>
        <v>114.66774063461537</v>
      </c>
      <c r="AC145" s="7"/>
      <c r="AE145" s="39">
        <f>SUM(AE141:AE143)</f>
        <v>111.41697825000003</v>
      </c>
      <c r="AF145" s="7"/>
      <c r="AH145" s="39">
        <f>SUM(AH141:AH143)</f>
        <v>157.61490000000001</v>
      </c>
      <c r="AI145" s="7"/>
      <c r="AK145" s="39">
        <f>SUM(AK141:AK143)</f>
        <v>144.83529999999996</v>
      </c>
      <c r="AL145" s="7"/>
      <c r="AN145" s="39">
        <f>SUM(AN141:AN143)</f>
        <v>240.31960159584699</v>
      </c>
      <c r="AO145" s="7"/>
      <c r="AQ145" s="39">
        <f>SUM(AQ141:AQ143)</f>
        <v>562.34295359312637</v>
      </c>
    </row>
    <row r="146" spans="1:43" ht="18" customHeight="1" x14ac:dyDescent="0.3">
      <c r="B146" s="46"/>
      <c r="H146" s="7"/>
      <c r="J146" s="42"/>
      <c r="K146" s="7"/>
      <c r="M146" s="50"/>
      <c r="N146" s="7"/>
      <c r="P146" s="50"/>
      <c r="Q146" s="7"/>
      <c r="S146" s="50"/>
      <c r="T146" s="7"/>
      <c r="V146" s="50"/>
      <c r="W146" s="7"/>
      <c r="Y146" s="50"/>
      <c r="Z146" s="7"/>
      <c r="AB146" s="50"/>
      <c r="AC146" s="7"/>
      <c r="AE146" s="50"/>
      <c r="AF146" s="7"/>
      <c r="AH146" s="50"/>
      <c r="AI146" s="7"/>
      <c r="AK146" s="50"/>
      <c r="AL146" s="7"/>
      <c r="AN146" s="50"/>
      <c r="AO146" s="7"/>
      <c r="AQ146" s="50"/>
    </row>
    <row r="147" spans="1:43" ht="18" customHeight="1" x14ac:dyDescent="0.3">
      <c r="B147" s="46" t="s">
        <v>221</v>
      </c>
      <c r="H147" s="7"/>
      <c r="J147" s="42"/>
      <c r="K147" s="7"/>
      <c r="M147" s="42"/>
      <c r="N147" s="7"/>
      <c r="P147" s="42"/>
      <c r="Q147" s="7"/>
      <c r="S147" s="42"/>
      <c r="T147" s="7"/>
      <c r="V147" s="42"/>
      <c r="W147" s="7"/>
      <c r="Y147" s="42"/>
      <c r="Z147" s="7"/>
      <c r="AB147" s="42"/>
      <c r="AC147" s="7"/>
      <c r="AE147" s="42"/>
      <c r="AF147" s="7"/>
      <c r="AH147" s="42"/>
      <c r="AI147" s="7"/>
      <c r="AK147" s="42"/>
      <c r="AL147" s="7"/>
      <c r="AN147" s="42"/>
      <c r="AO147" s="7"/>
      <c r="AQ147" s="42"/>
    </row>
    <row r="148" spans="1:43" ht="18" customHeight="1" x14ac:dyDescent="0.3">
      <c r="B148" s="45" t="s">
        <v>221</v>
      </c>
      <c r="C148" s="1">
        <v>6</v>
      </c>
      <c r="D148" s="1" t="s">
        <v>11</v>
      </c>
      <c r="E148" s="34" t="s">
        <v>2</v>
      </c>
      <c r="F148" s="48" t="s">
        <v>220</v>
      </c>
      <c r="G148" s="1" t="s">
        <v>219</v>
      </c>
      <c r="H148" s="7"/>
      <c r="J148" s="47">
        <v>6.401605</v>
      </c>
      <c r="K148" s="52">
        <v>12</v>
      </c>
      <c r="L148" s="18">
        <f>M148*10^6/K148</f>
        <v>376565</v>
      </c>
      <c r="M148" s="47">
        <v>4.5187799999999996</v>
      </c>
      <c r="N148" s="52">
        <v>33</v>
      </c>
      <c r="O148" s="18">
        <f>P148*10^6/N148</f>
        <v>376564.99999999994</v>
      </c>
      <c r="P148" s="47">
        <v>12.426644999999999</v>
      </c>
      <c r="Q148" s="52">
        <v>32</v>
      </c>
      <c r="R148" s="18">
        <f>S148*10^6/Q148</f>
        <v>376565</v>
      </c>
      <c r="S148" s="47">
        <v>12.050079999999999</v>
      </c>
      <c r="T148" s="52">
        <v>52</v>
      </c>
      <c r="U148" s="18">
        <f>V148*10^6/T148</f>
        <v>376565</v>
      </c>
      <c r="V148" s="47">
        <v>19.581379999999999</v>
      </c>
      <c r="W148" s="52">
        <v>41</v>
      </c>
      <c r="X148" s="18">
        <f>Y148*10^6/W148</f>
        <v>376565</v>
      </c>
      <c r="Y148" s="47">
        <v>15.439164999999999</v>
      </c>
      <c r="Z148" s="52">
        <v>25</v>
      </c>
      <c r="AA148" s="18">
        <f>AB148*10^6/Z148</f>
        <v>376565</v>
      </c>
      <c r="AB148" s="47">
        <v>9.4141250000000003</v>
      </c>
      <c r="AC148" s="52">
        <v>19</v>
      </c>
      <c r="AD148" s="18">
        <f>AE148*10^6/AC148</f>
        <v>376565</v>
      </c>
      <c r="AE148" s="47">
        <v>7.1547349999999996</v>
      </c>
      <c r="AF148" s="52">
        <v>158</v>
      </c>
      <c r="AG148" s="18">
        <f>AH148*10^6/AF148</f>
        <v>376565</v>
      </c>
      <c r="AH148" s="47">
        <v>59.49727</v>
      </c>
      <c r="AI148" s="52">
        <v>12</v>
      </c>
      <c r="AJ148" s="18">
        <f>AK148*10^6/AI148</f>
        <v>376565</v>
      </c>
      <c r="AK148" s="47">
        <v>4.5187799999999996</v>
      </c>
      <c r="AL148" s="52">
        <v>17</v>
      </c>
      <c r="AM148" s="18">
        <f>AN148*10^6/AL148</f>
        <v>376565</v>
      </c>
      <c r="AN148" s="47">
        <v>6.401605</v>
      </c>
      <c r="AO148" s="52">
        <v>4</v>
      </c>
      <c r="AP148" s="18">
        <f>AQ148*10^6/AO148</f>
        <v>376565</v>
      </c>
      <c r="AQ148" s="47">
        <v>1.5062599999999999</v>
      </c>
    </row>
    <row r="149" spans="1:43" ht="18" customHeight="1" x14ac:dyDescent="0.3">
      <c r="B149" s="7"/>
      <c r="H149" s="7"/>
      <c r="J149" s="42"/>
      <c r="K149" s="7"/>
      <c r="M149" s="42"/>
      <c r="N149" s="7"/>
      <c r="P149" s="42"/>
      <c r="Q149" s="7"/>
      <c r="S149" s="42"/>
      <c r="T149" s="7"/>
      <c r="V149" s="42"/>
      <c r="W149" s="7"/>
      <c r="Y149" s="42"/>
      <c r="Z149" s="7"/>
      <c r="AB149" s="42"/>
      <c r="AC149" s="7"/>
      <c r="AE149" s="42"/>
      <c r="AF149" s="7"/>
      <c r="AH149" s="42"/>
      <c r="AI149" s="7"/>
      <c r="AK149" s="42"/>
      <c r="AL149" s="7"/>
      <c r="AN149" s="42"/>
      <c r="AO149" s="7"/>
      <c r="AQ149" s="42"/>
    </row>
    <row r="150" spans="1:43" ht="18" customHeight="1" x14ac:dyDescent="0.3">
      <c r="B150" s="41" t="s">
        <v>218</v>
      </c>
      <c r="C150" s="40"/>
      <c r="D150" s="40"/>
      <c r="E150" s="40"/>
      <c r="F150" s="40"/>
      <c r="G150" s="40"/>
      <c r="H150" s="7"/>
      <c r="J150" s="39">
        <f>J148+J145</f>
        <v>63.032527829088806</v>
      </c>
      <c r="K150" s="7"/>
      <c r="M150" s="39">
        <f>M148+M145</f>
        <v>42.940268461538459</v>
      </c>
      <c r="N150" s="7"/>
      <c r="P150" s="39">
        <f>P148+P145</f>
        <v>164.0997296153846</v>
      </c>
      <c r="Q150" s="7"/>
      <c r="S150" s="39">
        <f>S148+S145</f>
        <v>78.889922170329669</v>
      </c>
      <c r="T150" s="7"/>
      <c r="V150" s="39">
        <f>V148+V145</f>
        <v>92.201436456043936</v>
      </c>
      <c r="W150" s="7"/>
      <c r="Y150" s="39">
        <f>Y148+Y145</f>
        <v>98.016647884615409</v>
      </c>
      <c r="Z150" s="7"/>
      <c r="AB150" s="39">
        <f>AB148+AB145</f>
        <v>124.08186563461537</v>
      </c>
      <c r="AC150" s="7"/>
      <c r="AE150" s="39">
        <f>AE148+AE145</f>
        <v>118.57171325000003</v>
      </c>
      <c r="AF150" s="7"/>
      <c r="AH150" s="39">
        <f>AH148+AH145</f>
        <v>217.11216999999999</v>
      </c>
      <c r="AI150" s="7"/>
      <c r="AK150" s="39">
        <f>AK148+AK145</f>
        <v>149.35407999999995</v>
      </c>
      <c r="AL150" s="7"/>
      <c r="AN150" s="39">
        <f>AN148+AN145</f>
        <v>246.72120659584698</v>
      </c>
      <c r="AO150" s="7"/>
      <c r="AQ150" s="39">
        <f>AQ148+AQ145</f>
        <v>563.84921359312636</v>
      </c>
    </row>
    <row r="151" spans="1:43" ht="18" customHeight="1" x14ac:dyDescent="0.3">
      <c r="B151" s="7"/>
      <c r="H151" s="7"/>
      <c r="J151" s="42"/>
      <c r="K151" s="7"/>
      <c r="M151" s="42"/>
      <c r="N151" s="7"/>
      <c r="P151" s="42"/>
      <c r="Q151" s="7"/>
      <c r="S151" s="42"/>
      <c r="T151" s="7"/>
      <c r="V151" s="42"/>
      <c r="W151" s="7"/>
      <c r="Y151" s="42"/>
      <c r="Z151" s="7"/>
      <c r="AB151" s="42"/>
      <c r="AC151" s="7"/>
      <c r="AE151" s="42"/>
      <c r="AF151" s="7"/>
      <c r="AH151" s="42"/>
      <c r="AI151" s="7"/>
      <c r="AK151" s="42"/>
      <c r="AL151" s="7"/>
      <c r="AN151" s="42"/>
      <c r="AO151" s="7"/>
      <c r="AQ151" s="42"/>
    </row>
    <row r="152" spans="1:43" ht="18" customHeight="1" x14ac:dyDescent="0.3">
      <c r="A152" s="24"/>
      <c r="B152" s="43" t="s">
        <v>40</v>
      </c>
      <c r="H152" s="7"/>
      <c r="J152" s="42"/>
      <c r="K152" s="7"/>
      <c r="M152" s="42"/>
      <c r="N152" s="7"/>
      <c r="P152" s="42"/>
      <c r="Q152" s="7"/>
      <c r="S152" s="42"/>
      <c r="T152" s="7"/>
      <c r="V152" s="42"/>
      <c r="W152" s="7"/>
      <c r="Y152" s="42"/>
      <c r="Z152" s="7"/>
      <c r="AB152" s="42"/>
      <c r="AC152" s="7"/>
      <c r="AE152" s="42"/>
      <c r="AF152" s="7"/>
      <c r="AH152" s="42"/>
      <c r="AI152" s="7"/>
      <c r="AK152" s="42"/>
      <c r="AL152" s="7"/>
      <c r="AN152" s="42"/>
      <c r="AO152" s="7"/>
      <c r="AQ152" s="42"/>
    </row>
    <row r="153" spans="1:43" ht="18" customHeight="1" x14ac:dyDescent="0.3">
      <c r="B153" s="7"/>
      <c r="H153" s="7"/>
      <c r="J153" s="42"/>
      <c r="K153" s="7"/>
      <c r="M153" s="42"/>
      <c r="N153" s="7"/>
      <c r="P153" s="42"/>
      <c r="Q153" s="7"/>
      <c r="S153" s="42"/>
      <c r="T153" s="7"/>
      <c r="V153" s="42"/>
      <c r="W153" s="7"/>
      <c r="Y153" s="42"/>
      <c r="Z153" s="7"/>
      <c r="AB153" s="42"/>
      <c r="AC153" s="7"/>
      <c r="AE153" s="42"/>
      <c r="AF153" s="7"/>
      <c r="AH153" s="42"/>
      <c r="AI153" s="7"/>
      <c r="AK153" s="42"/>
      <c r="AL153" s="7"/>
      <c r="AN153" s="42"/>
      <c r="AO153" s="7"/>
      <c r="AQ153" s="42"/>
    </row>
    <row r="154" spans="1:43" ht="18" customHeight="1" x14ac:dyDescent="0.3">
      <c r="B154" s="46" t="s">
        <v>217</v>
      </c>
      <c r="H154" s="7"/>
      <c r="J154" s="42"/>
      <c r="K154" s="7"/>
      <c r="M154" s="42"/>
      <c r="N154" s="7"/>
      <c r="P154" s="42"/>
      <c r="Q154" s="7"/>
      <c r="S154" s="42"/>
      <c r="T154" s="7"/>
      <c r="V154" s="42"/>
      <c r="W154" s="7"/>
      <c r="Y154" s="42"/>
      <c r="Z154" s="7"/>
      <c r="AB154" s="42"/>
      <c r="AC154" s="7"/>
      <c r="AE154" s="42"/>
      <c r="AF154" s="7"/>
      <c r="AH154" s="42"/>
      <c r="AI154" s="7"/>
      <c r="AK154" s="42"/>
      <c r="AL154" s="7"/>
      <c r="AN154" s="42"/>
      <c r="AO154" s="7"/>
      <c r="AQ154" s="42"/>
    </row>
    <row r="155" spans="1:43" ht="18" customHeight="1" x14ac:dyDescent="0.3">
      <c r="B155" s="45" t="s">
        <v>216</v>
      </c>
      <c r="C155" s="1">
        <v>7</v>
      </c>
      <c r="D155" s="1" t="s">
        <v>13</v>
      </c>
      <c r="E155" s="15" t="s">
        <v>21</v>
      </c>
      <c r="F155" s="48" t="s">
        <v>178</v>
      </c>
      <c r="G155" s="1" t="s">
        <v>203</v>
      </c>
      <c r="H155" s="7"/>
      <c r="J155" s="47">
        <v>3635.9915385417912</v>
      </c>
      <c r="K155" s="52">
        <v>2630</v>
      </c>
      <c r="L155" s="18">
        <f>M155*10^6/K155</f>
        <v>29131.868499591401</v>
      </c>
      <c r="M155" s="47">
        <v>76.61681415392539</v>
      </c>
      <c r="N155" s="52">
        <v>5662.0000000000009</v>
      </c>
      <c r="O155" s="18">
        <f>P155*10^6/N155</f>
        <v>27555.410025101795</v>
      </c>
      <c r="P155" s="47">
        <v>156.01873156212639</v>
      </c>
      <c r="Q155" s="52">
        <v>8781.0000000000018</v>
      </c>
      <c r="R155" s="18">
        <f>S155*10^6/Q155</f>
        <v>28672.81782158553</v>
      </c>
      <c r="S155" s="47">
        <v>251.77601329134259</v>
      </c>
      <c r="T155" s="52">
        <v>10568</v>
      </c>
      <c r="U155" s="18">
        <f>V155*10^6/T155</f>
        <v>28875.061350957745</v>
      </c>
      <c r="V155" s="47">
        <v>305.15164835692144</v>
      </c>
      <c r="W155" s="52">
        <v>17279</v>
      </c>
      <c r="X155" s="18">
        <f>Y155*10^6/W155</f>
        <v>29008.802719144864</v>
      </c>
      <c r="Y155" s="47">
        <v>501.24310218410409</v>
      </c>
      <c r="Z155" s="52">
        <v>21771</v>
      </c>
      <c r="AA155" s="18">
        <f>AB155*10^6/Z155</f>
        <v>29687.030467049593</v>
      </c>
      <c r="AB155" s="47">
        <v>646.31634029813677</v>
      </c>
      <c r="AC155" s="52">
        <v>24965.999999999996</v>
      </c>
      <c r="AD155" s="18">
        <f>AE155*10^6/AC155</f>
        <v>30292.544318174707</v>
      </c>
      <c r="AE155" s="47">
        <v>756.28366144754955</v>
      </c>
      <c r="AF155" s="52">
        <v>30981</v>
      </c>
      <c r="AG155" s="18">
        <f>AH155*10^6/AF155</f>
        <v>30367.511529307263</v>
      </c>
      <c r="AH155" s="47">
        <v>940.81587468946827</v>
      </c>
      <c r="AI155" s="52">
        <v>42325</v>
      </c>
      <c r="AJ155" s="18">
        <f>AK155*10^6/AI155</f>
        <v>38193.343032726872</v>
      </c>
      <c r="AK155" s="47">
        <v>1616.5332438601649</v>
      </c>
      <c r="AL155" s="52">
        <v>111444</v>
      </c>
      <c r="AM155" s="18">
        <f>AN155*10^6/AL155</f>
        <v>33319.149405601784</v>
      </c>
      <c r="AN155" s="47">
        <v>3713.2192863578848</v>
      </c>
      <c r="AO155" s="52">
        <v>163143.9982881546</v>
      </c>
      <c r="AP155" s="18">
        <f>AQ155*10^6/AO155</f>
        <v>31916.405314869575</v>
      </c>
      <c r="AQ155" s="47">
        <v>5206.9699740531305</v>
      </c>
    </row>
    <row r="156" spans="1:43" ht="18" customHeight="1" x14ac:dyDescent="0.3">
      <c r="B156" s="45" t="s">
        <v>215</v>
      </c>
      <c r="C156" s="1">
        <v>7</v>
      </c>
      <c r="D156" s="1" t="s">
        <v>13</v>
      </c>
      <c r="E156" s="15" t="s">
        <v>21</v>
      </c>
      <c r="F156" s="48" t="s">
        <v>178</v>
      </c>
      <c r="G156" s="1" t="s">
        <v>203</v>
      </c>
      <c r="H156" s="7"/>
      <c r="J156" s="47">
        <v>3165.9591585901312</v>
      </c>
      <c r="K156" s="52">
        <v>50.718563548356684</v>
      </c>
      <c r="L156" s="18">
        <f>M156*10^6/K156</f>
        <v>35199.13126827839</v>
      </c>
      <c r="M156" s="47">
        <v>1.7852493760771262</v>
      </c>
      <c r="N156" s="52">
        <v>681.84468602949414</v>
      </c>
      <c r="O156" s="18">
        <f>P156*10^6/N156</f>
        <v>35190.22138663003</v>
      </c>
      <c r="P156" s="47">
        <v>23.99426545267514</v>
      </c>
      <c r="Q156" s="52">
        <v>866.71113181216572</v>
      </c>
      <c r="R156" s="18">
        <f>S156*10^6/Q156</f>
        <v>43883.713784771702</v>
      </c>
      <c r="S156" s="47">
        <v>38.034503242520621</v>
      </c>
      <c r="T156" s="52">
        <v>2086.05133881854</v>
      </c>
      <c r="U156" s="18">
        <f>V156*10^6/T156</f>
        <v>52506.680435958217</v>
      </c>
      <c r="V156" s="47">
        <v>109.53163102034787</v>
      </c>
      <c r="W156" s="52">
        <v>5822.4017468354959</v>
      </c>
      <c r="X156" s="18">
        <f>Y156*10^6/W156</f>
        <v>43031.925973561461</v>
      </c>
      <c r="Y156" s="47">
        <v>250.54916095815997</v>
      </c>
      <c r="Z156" s="52">
        <v>7659.6035570920421</v>
      </c>
      <c r="AA156" s="18">
        <f>AB156*10^6/Z156</f>
        <v>47935.984035048437</v>
      </c>
      <c r="AB156" s="47">
        <v>367.17063382756436</v>
      </c>
      <c r="AC156" s="52">
        <v>12153.584587837151</v>
      </c>
      <c r="AD156" s="18">
        <f>AE156*10^6/AC156</f>
        <v>50212.077199740845</v>
      </c>
      <c r="AE156" s="47">
        <v>610.25672757805955</v>
      </c>
      <c r="AF156" s="52">
        <v>14902.201078455575</v>
      </c>
      <c r="AG156" s="18">
        <f>AH156*10^6/AF156</f>
        <v>50657.159047159723</v>
      </c>
      <c r="AH156" s="47">
        <v>754.90317018407916</v>
      </c>
      <c r="AI156" s="52">
        <v>19010.622364439092</v>
      </c>
      <c r="AJ156" s="18">
        <f>AK156*10^6/AI156</f>
        <v>51090.081695943205</v>
      </c>
      <c r="AK156" s="47">
        <v>971.2542496899182</v>
      </c>
      <c r="AL156" s="52">
        <v>60160.288144543658</v>
      </c>
      <c r="AM156" s="18">
        <f>AN156*10^6/AL156</f>
        <v>46791.841393044284</v>
      </c>
      <c r="AN156" s="47">
        <v>2815.0106610193288</v>
      </c>
      <c r="AO156" s="52">
        <v>141684.38325538719</v>
      </c>
      <c r="AP156" s="18">
        <f>AQ156*10^6/AO156</f>
        <v>45932.10035048439</v>
      </c>
      <c r="AQ156" s="47">
        <v>6507.8613097829339</v>
      </c>
    </row>
    <row r="157" spans="1:43" ht="18" customHeight="1" x14ac:dyDescent="0.3">
      <c r="B157" s="45" t="s">
        <v>214</v>
      </c>
      <c r="C157" s="1">
        <v>7</v>
      </c>
      <c r="D157" s="1" t="s">
        <v>13</v>
      </c>
      <c r="E157" s="15" t="s">
        <v>21</v>
      </c>
      <c r="F157" s="48" t="s">
        <v>178</v>
      </c>
      <c r="G157" s="1" t="s">
        <v>213</v>
      </c>
      <c r="H157" s="7"/>
      <c r="J157" s="47">
        <v>54.456402166621622</v>
      </c>
      <c r="K157" s="52">
        <v>1830</v>
      </c>
      <c r="L157" s="18">
        <f>M157*10^6/K157</f>
        <v>1907.9136690647481</v>
      </c>
      <c r="M157" s="47">
        <v>3.491482014388489</v>
      </c>
      <c r="N157" s="52">
        <v>1414</v>
      </c>
      <c r="O157" s="18">
        <f>P157*10^6/N157</f>
        <v>2200</v>
      </c>
      <c r="P157" s="47">
        <v>3.1107999999999998</v>
      </c>
      <c r="Q157" s="52">
        <v>1177</v>
      </c>
      <c r="R157" s="18">
        <f>S157*10^6/Q157</f>
        <v>2200</v>
      </c>
      <c r="S157" s="47">
        <v>2.5893999999999999</v>
      </c>
      <c r="T157" s="52">
        <v>1706</v>
      </c>
      <c r="U157" s="18">
        <f>V157*10^6/T157</f>
        <v>6648.5955507185645</v>
      </c>
      <c r="V157" s="47">
        <v>11.342504009525872</v>
      </c>
      <c r="W157" s="52">
        <v>2180</v>
      </c>
      <c r="X157" s="18">
        <f>Y157*10^6/W157</f>
        <v>9842.914252769011</v>
      </c>
      <c r="Y157" s="47">
        <v>21.457553071036443</v>
      </c>
      <c r="Z157" s="52">
        <v>3665</v>
      </c>
      <c r="AA157" s="18">
        <f>AB157*10^6/Z157</f>
        <v>12159.180477557349</v>
      </c>
      <c r="AB157" s="47">
        <v>44.56339645024768</v>
      </c>
      <c r="AC157" s="52">
        <v>8867</v>
      </c>
      <c r="AD157" s="18">
        <f>AE157*10^6/AC157</f>
        <v>8220.6116414506232</v>
      </c>
      <c r="AE157" s="47">
        <v>72.892163424742662</v>
      </c>
      <c r="AF157" s="52">
        <v>11907</v>
      </c>
      <c r="AG157" s="18">
        <f>AH157*10^6/AF157</f>
        <v>6542.3333823008552</v>
      </c>
      <c r="AH157" s="47">
        <v>77.899563583056292</v>
      </c>
      <c r="AI157" s="52">
        <v>16413</v>
      </c>
      <c r="AJ157" s="18">
        <f>AK157*10^6/AI157</f>
        <v>6389.6519468096831</v>
      </c>
      <c r="AK157" s="47">
        <v>104.87335740298732</v>
      </c>
      <c r="AL157" s="52">
        <v>14224</v>
      </c>
      <c r="AM157" s="18">
        <f>AN157*10^6/AL157</f>
        <v>4916.301599976211</v>
      </c>
      <c r="AN157" s="47">
        <v>69.929473958061621</v>
      </c>
      <c r="AO157" s="52">
        <v>25371</v>
      </c>
      <c r="AP157" s="18">
        <f>AQ157*10^6/AO157</f>
        <v>3975.6309735163914</v>
      </c>
      <c r="AQ157" s="47">
        <v>100.86573342908436</v>
      </c>
    </row>
    <row r="158" spans="1:43" ht="18" customHeight="1" x14ac:dyDescent="0.3">
      <c r="B158" s="45"/>
      <c r="E158" s="51"/>
      <c r="F158" s="48"/>
      <c r="H158" s="7"/>
      <c r="J158" s="50"/>
      <c r="K158" s="7"/>
      <c r="M158" s="50"/>
      <c r="N158" s="7"/>
      <c r="P158" s="50"/>
      <c r="Q158" s="7"/>
      <c r="S158" s="50"/>
      <c r="T158" s="7"/>
      <c r="V158" s="50"/>
      <c r="W158" s="7"/>
      <c r="Y158" s="50"/>
      <c r="Z158" s="7"/>
      <c r="AB158" s="50"/>
      <c r="AC158" s="7"/>
      <c r="AE158" s="50"/>
      <c r="AF158" s="7"/>
      <c r="AH158" s="50"/>
      <c r="AI158" s="7"/>
      <c r="AK158" s="50"/>
      <c r="AL158" s="7"/>
      <c r="AN158" s="50"/>
      <c r="AO158" s="7"/>
      <c r="AQ158" s="50"/>
    </row>
    <row r="159" spans="1:43" ht="18" customHeight="1" x14ac:dyDescent="0.3">
      <c r="B159" s="41" t="s">
        <v>212</v>
      </c>
      <c r="C159" s="40"/>
      <c r="D159" s="40"/>
      <c r="E159" s="40"/>
      <c r="F159" s="40"/>
      <c r="G159" s="40"/>
      <c r="H159" s="7"/>
      <c r="J159" s="39">
        <f>SUM(J155:J157)</f>
        <v>6856.4070992985444</v>
      </c>
      <c r="K159" s="7"/>
      <c r="M159" s="39">
        <f>SUM(M155:M157)</f>
        <v>81.893545544391017</v>
      </c>
      <c r="N159" s="7"/>
      <c r="P159" s="39">
        <f>SUM(P155:P157)</f>
        <v>183.12379701480154</v>
      </c>
      <c r="Q159" s="7"/>
      <c r="S159" s="39">
        <f>SUM(S155:S157)</f>
        <v>292.39991653386323</v>
      </c>
      <c r="T159" s="7"/>
      <c r="V159" s="39">
        <f>SUM(V155:V157)</f>
        <v>426.02578338679518</v>
      </c>
      <c r="W159" s="7"/>
      <c r="Y159" s="39">
        <f>SUM(Y155:Y157)</f>
        <v>773.24981621330062</v>
      </c>
      <c r="Z159" s="7"/>
      <c r="AB159" s="39">
        <f>SUM(AB155:AB157)</f>
        <v>1058.0503705759488</v>
      </c>
      <c r="AC159" s="7"/>
      <c r="AE159" s="39">
        <f>SUM(AE155:AE157)</f>
        <v>1439.4325524503517</v>
      </c>
      <c r="AF159" s="7"/>
      <c r="AH159" s="39">
        <f>SUM(AH155:AH157)</f>
        <v>1773.6186084566036</v>
      </c>
      <c r="AI159" s="7"/>
      <c r="AK159" s="39">
        <f>SUM(AK155:AK157)</f>
        <v>2692.6608509530706</v>
      </c>
      <c r="AL159" s="7"/>
      <c r="AN159" s="39">
        <f>SUM(AN155:AN157)</f>
        <v>6598.1594213352755</v>
      </c>
      <c r="AO159" s="7"/>
      <c r="AQ159" s="39">
        <f>SUM(AQ155:AQ157)</f>
        <v>11815.697017265149</v>
      </c>
    </row>
    <row r="160" spans="1:43" ht="18" customHeight="1" x14ac:dyDescent="0.3">
      <c r="B160" s="7"/>
      <c r="H160" s="7"/>
      <c r="J160" s="42"/>
      <c r="K160" s="7"/>
      <c r="M160" s="42"/>
      <c r="N160" s="7"/>
      <c r="P160" s="42"/>
      <c r="Q160" s="7"/>
      <c r="S160" s="42"/>
      <c r="T160" s="7"/>
      <c r="V160" s="42"/>
      <c r="W160" s="7"/>
      <c r="Y160" s="42"/>
      <c r="Z160" s="7"/>
      <c r="AB160" s="42"/>
      <c r="AC160" s="7"/>
      <c r="AE160" s="42"/>
      <c r="AF160" s="7"/>
      <c r="AH160" s="42"/>
      <c r="AI160" s="7"/>
      <c r="AK160" s="42"/>
      <c r="AL160" s="7"/>
      <c r="AN160" s="42"/>
      <c r="AO160" s="7"/>
      <c r="AQ160" s="42"/>
    </row>
    <row r="161" spans="2:43" ht="18" customHeight="1" x14ac:dyDescent="0.3">
      <c r="B161" s="46" t="s">
        <v>53</v>
      </c>
      <c r="H161" s="7"/>
      <c r="J161" s="42"/>
      <c r="K161" s="7"/>
      <c r="M161" s="42"/>
      <c r="N161" s="7"/>
      <c r="P161" s="42"/>
      <c r="Q161" s="7"/>
      <c r="S161" s="42"/>
      <c r="T161" s="7"/>
      <c r="V161" s="42"/>
      <c r="W161" s="7"/>
      <c r="Y161" s="42"/>
      <c r="Z161" s="7"/>
      <c r="AB161" s="42"/>
      <c r="AC161" s="7"/>
      <c r="AE161" s="42"/>
      <c r="AF161" s="7"/>
      <c r="AH161" s="42"/>
      <c r="AI161" s="7"/>
      <c r="AK161" s="42"/>
      <c r="AL161" s="7"/>
      <c r="AN161" s="42"/>
      <c r="AO161" s="7"/>
      <c r="AQ161" s="42"/>
    </row>
    <row r="162" spans="2:43" ht="18" customHeight="1" x14ac:dyDescent="0.3">
      <c r="B162" s="45" t="s">
        <v>209</v>
      </c>
      <c r="C162" s="1">
        <v>7</v>
      </c>
      <c r="D162" s="1" t="s">
        <v>13</v>
      </c>
      <c r="E162" s="34" t="s">
        <v>2</v>
      </c>
      <c r="F162" s="48" t="s">
        <v>178</v>
      </c>
      <c r="G162" s="1" t="s">
        <v>206</v>
      </c>
      <c r="H162" s="7"/>
      <c r="J162" s="47">
        <v>16081.107379982685</v>
      </c>
      <c r="K162" s="52">
        <v>575094</v>
      </c>
      <c r="L162" s="18">
        <f>M162*10^6/K162</f>
        <v>16868.960714674857</v>
      </c>
      <c r="M162" s="47">
        <v>9701.2380932452215</v>
      </c>
      <c r="N162" s="52">
        <v>476281.99999999994</v>
      </c>
      <c r="O162" s="18">
        <f>P162*10^6/N162</f>
        <v>17908.28811813318</v>
      </c>
      <c r="P162" s="47">
        <v>8529.3952814807053</v>
      </c>
      <c r="Q162" s="52">
        <v>530288</v>
      </c>
      <c r="R162" s="18">
        <f>S162*10^6/Q162</f>
        <v>18641.790446550887</v>
      </c>
      <c r="S162" s="47">
        <v>9885.5177723205779</v>
      </c>
      <c r="T162" s="52">
        <v>589776</v>
      </c>
      <c r="U162" s="18">
        <f>V162*10^6/T162</f>
        <v>19123.624223633102</v>
      </c>
      <c r="V162" s="47">
        <v>11278.654600117436</v>
      </c>
      <c r="W162" s="52">
        <v>736339</v>
      </c>
      <c r="X162" s="18">
        <f>Y162*10^6/W162</f>
        <v>20379.820508232639</v>
      </c>
      <c r="Y162" s="47">
        <v>15006.456653211511</v>
      </c>
      <c r="Z162" s="52">
        <v>875896</v>
      </c>
      <c r="AA162" s="18">
        <f>AB162*10^6/Z162</f>
        <v>21554.285516212836</v>
      </c>
      <c r="AB162" s="47">
        <v>18879.31246650876</v>
      </c>
      <c r="AC162" s="52">
        <v>993668</v>
      </c>
      <c r="AD162" s="18">
        <f>AE162*10^6/AC162</f>
        <v>22676.254338321603</v>
      </c>
      <c r="AE162" s="47">
        <v>22532.668295851352</v>
      </c>
      <c r="AF162" s="52">
        <v>1174623</v>
      </c>
      <c r="AG162" s="18">
        <f>AH162*10^6/AF162</f>
        <v>22496.656081148813</v>
      </c>
      <c r="AH162" s="47">
        <v>26425.089656007262</v>
      </c>
      <c r="AI162" s="52">
        <v>1266991</v>
      </c>
      <c r="AJ162" s="18">
        <f>AK162*10^6/AI162</f>
        <v>23263.721573885567</v>
      </c>
      <c r="AK162" s="47">
        <v>29474.925860618845</v>
      </c>
      <c r="AL162" s="52">
        <v>765457</v>
      </c>
      <c r="AM162" s="18">
        <f>AN162*10^6/AL162</f>
        <v>24030.787066622317</v>
      </c>
      <c r="AN162" s="47">
        <v>18394.534175655517</v>
      </c>
      <c r="AO162" s="52">
        <v>658374</v>
      </c>
      <c r="AP162" s="18">
        <f>AQ162*10^6/AO162</f>
        <v>24354.932956334917</v>
      </c>
      <c r="AQ162" s="47">
        <v>16034.654630194043</v>
      </c>
    </row>
    <row r="163" spans="2:43" ht="18" customHeight="1" x14ac:dyDescent="0.3">
      <c r="B163" s="45" t="s">
        <v>208</v>
      </c>
      <c r="C163" s="1">
        <v>7</v>
      </c>
      <c r="D163" s="1" t="s">
        <v>13</v>
      </c>
      <c r="E163" s="34" t="s">
        <v>2</v>
      </c>
      <c r="F163" s="48" t="s">
        <v>178</v>
      </c>
      <c r="G163" s="1" t="s">
        <v>206</v>
      </c>
      <c r="H163" s="7"/>
      <c r="J163" s="47">
        <v>9421.9521966469802</v>
      </c>
      <c r="K163" s="52">
        <v>1557392</v>
      </c>
      <c r="L163" s="18">
        <f>M163*10^6/K163</f>
        <v>23258.752449304324</v>
      </c>
      <c r="M163" s="47">
        <v>36222.994994526962</v>
      </c>
      <c r="N163" s="52">
        <v>1345009</v>
      </c>
      <c r="O163" s="18">
        <f>P163*10^6/N163</f>
        <v>24691.766563196124</v>
      </c>
      <c r="P163" s="47">
        <v>33210.648253397856</v>
      </c>
      <c r="Q163" s="52">
        <v>1168201</v>
      </c>
      <c r="R163" s="18">
        <f>S163*10^6/Q163</f>
        <v>25703.112156218609</v>
      </c>
      <c r="S163" s="47">
        <v>30026.401324006736</v>
      </c>
      <c r="T163" s="52">
        <v>1119956</v>
      </c>
      <c r="U163" s="18">
        <f>V163*10^6/T163</f>
        <v>26367.459695609057</v>
      </c>
      <c r="V163" s="47">
        <v>29530.394690855537</v>
      </c>
      <c r="W163" s="52">
        <v>1070444.0000000002</v>
      </c>
      <c r="X163" s="18">
        <f>Y163*10^6/W163</f>
        <v>27625.010287969351</v>
      </c>
      <c r="Y163" s="47">
        <v>29571.026512695073</v>
      </c>
      <c r="Z163" s="52">
        <v>1027916.0000000002</v>
      </c>
      <c r="AA163" s="18">
        <f>AB163*10^6/Z163</f>
        <v>29035.517455431673</v>
      </c>
      <c r="AB163" s="47">
        <v>29846.072960717509</v>
      </c>
      <c r="AC163" s="52">
        <v>978183.00000000012</v>
      </c>
      <c r="AD163" s="18">
        <f>AE163*10^6/AC163</f>
        <v>30653.566734641376</v>
      </c>
      <c r="AE163" s="47">
        <v>29984.797869191709</v>
      </c>
      <c r="AF163" s="52">
        <v>824473</v>
      </c>
      <c r="AG163" s="18">
        <f>AH163*10^6/AF163</f>
        <v>31055.804645640928</v>
      </c>
      <c r="AH163" s="47">
        <v>25604.672423605516</v>
      </c>
      <c r="AI163" s="52">
        <v>736184</v>
      </c>
      <c r="AJ163" s="18">
        <f>AK163*10^6/AI163</f>
        <v>30609.038064509768</v>
      </c>
      <c r="AK163" s="47">
        <v>22533.884078483057</v>
      </c>
      <c r="AL163" s="52">
        <v>496304.99999999994</v>
      </c>
      <c r="AM163" s="18">
        <f>AN163*10^6/AL163</f>
        <v>30162.271483378605</v>
      </c>
      <c r="AN163" s="47">
        <v>14969.686148558216</v>
      </c>
      <c r="AO163" s="52">
        <v>341030.99999999994</v>
      </c>
      <c r="AP163" s="18">
        <f>AQ163*10^6/AO163</f>
        <v>30569.123589330335</v>
      </c>
      <c r="AQ163" s="47">
        <v>10425.018786792911</v>
      </c>
    </row>
    <row r="164" spans="2:43" ht="18" customHeight="1" x14ac:dyDescent="0.3">
      <c r="B164" s="45" t="s">
        <v>207</v>
      </c>
      <c r="C164" s="1">
        <v>7</v>
      </c>
      <c r="D164" s="1" t="s">
        <v>13</v>
      </c>
      <c r="E164" s="34" t="s">
        <v>2</v>
      </c>
      <c r="F164" s="48" t="s">
        <v>178</v>
      </c>
      <c r="G164" s="1" t="s">
        <v>206</v>
      </c>
      <c r="H164" s="7"/>
      <c r="J164" s="47">
        <v>1725.6815805689439</v>
      </c>
      <c r="K164" s="52">
        <v>13588</v>
      </c>
      <c r="L164" s="18">
        <f>M164*10^6/K164</f>
        <v>27015.483760096235</v>
      </c>
      <c r="M164" s="47">
        <v>367.08639333218764</v>
      </c>
      <c r="N164" s="52">
        <v>27197</v>
      </c>
      <c r="O164" s="18">
        <f>P164*10^6/N164</f>
        <v>26811.604961272697</v>
      </c>
      <c r="P164" s="47">
        <v>729.19522013173355</v>
      </c>
      <c r="Q164" s="52">
        <v>45888</v>
      </c>
      <c r="R164" s="18">
        <f>S164*10^6/Q164</f>
        <v>26607.726162449169</v>
      </c>
      <c r="S164" s="47">
        <v>1220.9753381424675</v>
      </c>
      <c r="T164" s="52">
        <v>41142</v>
      </c>
      <c r="U164" s="18">
        <f>V164*10^6/T164</f>
        <v>26403.847363625635</v>
      </c>
      <c r="V164" s="47">
        <v>1086.3070882342859</v>
      </c>
      <c r="W164" s="52">
        <v>54820</v>
      </c>
      <c r="X164" s="18">
        <f>Y164*10^6/W164</f>
        <v>26199.968564802111</v>
      </c>
      <c r="Y164" s="47">
        <v>1436.2822767224516</v>
      </c>
      <c r="Z164" s="52">
        <v>50823</v>
      </c>
      <c r="AA164" s="18">
        <f>AB164*10^6/Z164</f>
        <v>25996.08976597857</v>
      </c>
      <c r="AB164" s="47">
        <v>1321.1992701763288</v>
      </c>
      <c r="AC164" s="52">
        <v>69677</v>
      </c>
      <c r="AD164" s="18">
        <f>AE164*10^6/AC164</f>
        <v>25792.210967155039</v>
      </c>
      <c r="AE164" s="47">
        <v>1797.1238835584618</v>
      </c>
      <c r="AF164" s="52">
        <v>91691</v>
      </c>
      <c r="AG164" s="18">
        <f>AH164*10^6/AF164</f>
        <v>25532.6288561867</v>
      </c>
      <c r="AH164" s="47">
        <v>2341.1122724526149</v>
      </c>
      <c r="AI164" s="52">
        <v>106549.99999999997</v>
      </c>
      <c r="AJ164" s="18">
        <f>AK164*10^6/AI164</f>
        <v>26492.613206357219</v>
      </c>
      <c r="AK164" s="47">
        <v>2822.787937137361</v>
      </c>
      <c r="AL164" s="52">
        <v>168769</v>
      </c>
      <c r="AM164" s="18">
        <f>AN164*10^6/AL164</f>
        <v>28681.317527583702</v>
      </c>
      <c r="AN164" s="47">
        <v>4840.5172778127735</v>
      </c>
      <c r="AO164" s="52">
        <v>288814</v>
      </c>
      <c r="AP164" s="18">
        <f>AQ164*10^6/AO164</f>
        <v>27481.587867263286</v>
      </c>
      <c r="AQ164" s="47">
        <v>7937.067318295778</v>
      </c>
    </row>
    <row r="165" spans="2:43" ht="18" customHeight="1" x14ac:dyDescent="0.3">
      <c r="B165" s="45"/>
      <c r="E165" s="51"/>
      <c r="F165" s="48"/>
      <c r="H165" s="7"/>
      <c r="J165" s="50"/>
      <c r="K165" s="7"/>
      <c r="M165" s="50"/>
      <c r="N165" s="7"/>
      <c r="P165" s="50"/>
      <c r="Q165" s="7"/>
      <c r="S165" s="50"/>
      <c r="T165" s="7"/>
      <c r="V165" s="50"/>
      <c r="W165" s="7"/>
      <c r="Y165" s="50"/>
      <c r="Z165" s="7"/>
      <c r="AB165" s="50"/>
      <c r="AC165" s="7"/>
      <c r="AE165" s="50"/>
      <c r="AF165" s="7"/>
      <c r="AH165" s="50"/>
      <c r="AI165" s="7"/>
      <c r="AK165" s="50"/>
      <c r="AL165" s="7"/>
      <c r="AN165" s="50"/>
      <c r="AO165" s="7"/>
      <c r="AQ165" s="50"/>
    </row>
    <row r="166" spans="2:43" ht="18" customHeight="1" x14ac:dyDescent="0.3">
      <c r="B166" s="41" t="s">
        <v>53</v>
      </c>
      <c r="C166" s="40"/>
      <c r="D166" s="40"/>
      <c r="E166" s="40"/>
      <c r="F166" s="40"/>
      <c r="G166" s="40"/>
      <c r="H166" s="7"/>
      <c r="J166" s="39">
        <f>SUM(J162:J164)</f>
        <v>27228.741157198609</v>
      </c>
      <c r="K166" s="7"/>
      <c r="M166" s="39">
        <f>SUM(M162:M164)</f>
        <v>46291.319481104372</v>
      </c>
      <c r="N166" s="7"/>
      <c r="P166" s="39">
        <f>SUM(P162:P164)</f>
        <v>42469.238755010294</v>
      </c>
      <c r="Q166" s="7"/>
      <c r="S166" s="39">
        <f>SUM(S162:S164)</f>
        <v>41132.894434469781</v>
      </c>
      <c r="T166" s="7"/>
      <c r="V166" s="39">
        <f>SUM(V162:V164)</f>
        <v>41895.35637920726</v>
      </c>
      <c r="W166" s="7"/>
      <c r="Y166" s="39">
        <f>SUM(Y162:Y164)</f>
        <v>46013.765442629032</v>
      </c>
      <c r="Z166" s="7"/>
      <c r="AB166" s="39">
        <f>SUM(AB162:AB164)</f>
        <v>50046.584697402599</v>
      </c>
      <c r="AC166" s="7"/>
      <c r="AE166" s="39">
        <f>SUM(AE162:AE164)</f>
        <v>54314.590048601523</v>
      </c>
      <c r="AF166" s="7"/>
      <c r="AH166" s="39">
        <f>SUM(AH162:AH164)</f>
        <v>54370.874352065388</v>
      </c>
      <c r="AI166" s="7"/>
      <c r="AK166" s="39">
        <f>SUM(AK162:AK164)</f>
        <v>54831.59787623927</v>
      </c>
      <c r="AL166" s="7"/>
      <c r="AN166" s="39">
        <f>SUM(AN162:AN164)</f>
        <v>38204.737602026507</v>
      </c>
      <c r="AO166" s="7"/>
      <c r="AQ166" s="39">
        <f>SUM(AQ162:AQ164)</f>
        <v>34396.740735282729</v>
      </c>
    </row>
    <row r="167" spans="2:43" ht="18" customHeight="1" x14ac:dyDescent="0.3">
      <c r="B167" s="7"/>
      <c r="H167" s="7"/>
      <c r="J167" s="42"/>
      <c r="K167" s="7"/>
      <c r="M167" s="42"/>
      <c r="N167" s="7"/>
      <c r="P167" s="42"/>
      <c r="Q167" s="7"/>
      <c r="S167" s="42"/>
      <c r="T167" s="7"/>
      <c r="V167" s="42"/>
      <c r="W167" s="7"/>
      <c r="Y167" s="42"/>
      <c r="Z167" s="7"/>
      <c r="AB167" s="42"/>
      <c r="AC167" s="7"/>
      <c r="AE167" s="42"/>
      <c r="AF167" s="7"/>
      <c r="AH167" s="42"/>
      <c r="AI167" s="7"/>
      <c r="AK167" s="42"/>
      <c r="AL167" s="7"/>
      <c r="AN167" s="42"/>
      <c r="AO167" s="7"/>
      <c r="AQ167" s="42"/>
    </row>
    <row r="168" spans="2:43" ht="18" customHeight="1" x14ac:dyDescent="0.3">
      <c r="B168" s="41" t="s">
        <v>211</v>
      </c>
      <c r="C168" s="40"/>
      <c r="D168" s="40"/>
      <c r="E168" s="40"/>
      <c r="F168" s="40"/>
      <c r="G168" s="40"/>
      <c r="H168" s="7"/>
      <c r="J168" s="39">
        <f>J166+J159</f>
        <v>34085.148256497152</v>
      </c>
      <c r="K168" s="7"/>
      <c r="M168" s="39">
        <f>M166+M159</f>
        <v>46373.213026648766</v>
      </c>
      <c r="N168" s="7"/>
      <c r="P168" s="39">
        <f>P166+P159</f>
        <v>42652.362552025093</v>
      </c>
      <c r="Q168" s="7"/>
      <c r="S168" s="39">
        <f>S166+S159</f>
        <v>41425.294351003642</v>
      </c>
      <c r="T168" s="7"/>
      <c r="V168" s="39">
        <f>V166+V159</f>
        <v>42321.382162594055</v>
      </c>
      <c r="W168" s="7"/>
      <c r="Y168" s="39">
        <f>Y166+Y159</f>
        <v>46787.01525884233</v>
      </c>
      <c r="Z168" s="7"/>
      <c r="AB168" s="39">
        <f>AB166+AB159</f>
        <v>51104.635067978546</v>
      </c>
      <c r="AC168" s="7"/>
      <c r="AE168" s="39">
        <f>AE166+AE159</f>
        <v>55754.022601051875</v>
      </c>
      <c r="AF168" s="7"/>
      <c r="AH168" s="39">
        <f>AH166+AH159</f>
        <v>56144.492960521995</v>
      </c>
      <c r="AI168" s="7"/>
      <c r="AK168" s="39">
        <f>AK166+AK159</f>
        <v>57524.25872719234</v>
      </c>
      <c r="AL168" s="7"/>
      <c r="AN168" s="39">
        <f>AN166+AN159</f>
        <v>44802.89702336178</v>
      </c>
      <c r="AO168" s="7"/>
      <c r="AQ168" s="39">
        <f>AQ166+AQ159</f>
        <v>46212.437752547878</v>
      </c>
    </row>
    <row r="169" spans="2:43" ht="18" customHeight="1" x14ac:dyDescent="0.3">
      <c r="B169" s="7"/>
      <c r="H169" s="7"/>
      <c r="J169" s="42"/>
      <c r="K169" s="7"/>
      <c r="M169" s="42"/>
      <c r="N169" s="7"/>
      <c r="P169" s="42"/>
      <c r="Q169" s="7"/>
      <c r="S169" s="42"/>
      <c r="T169" s="7"/>
      <c r="V169" s="42"/>
      <c r="W169" s="7"/>
      <c r="Y169" s="42"/>
      <c r="Z169" s="7"/>
      <c r="AB169" s="42"/>
      <c r="AC169" s="7"/>
      <c r="AE169" s="42"/>
      <c r="AF169" s="7"/>
      <c r="AH169" s="42"/>
      <c r="AI169" s="7"/>
      <c r="AK169" s="42"/>
      <c r="AL169" s="7"/>
      <c r="AN169" s="42"/>
      <c r="AO169" s="7"/>
      <c r="AQ169" s="42"/>
    </row>
    <row r="170" spans="2:43" ht="18" customHeight="1" x14ac:dyDescent="0.3">
      <c r="B170" s="66" t="s">
        <v>210</v>
      </c>
      <c r="C170" s="56"/>
      <c r="D170" s="56"/>
      <c r="E170" s="56"/>
      <c r="F170" s="56"/>
      <c r="G170" s="56"/>
      <c r="H170" s="57"/>
      <c r="I170" s="56"/>
      <c r="J170" s="58"/>
      <c r="K170" s="57"/>
      <c r="L170" s="56"/>
      <c r="M170" s="58"/>
      <c r="N170" s="57"/>
      <c r="O170" s="56"/>
      <c r="P170" s="58"/>
      <c r="Q170" s="57"/>
      <c r="R170" s="56"/>
      <c r="S170" s="58"/>
      <c r="T170" s="57"/>
      <c r="U170" s="56"/>
      <c r="V170" s="58"/>
      <c r="W170" s="57"/>
      <c r="X170" s="56"/>
      <c r="Y170" s="58"/>
      <c r="Z170" s="57"/>
      <c r="AA170" s="56"/>
      <c r="AB170" s="58"/>
      <c r="AC170" s="57"/>
      <c r="AD170" s="56"/>
      <c r="AE170" s="58"/>
      <c r="AF170" s="57"/>
      <c r="AG170" s="56"/>
      <c r="AH170" s="58"/>
      <c r="AI170" s="57"/>
      <c r="AJ170" s="56"/>
      <c r="AK170" s="58"/>
      <c r="AL170" s="57"/>
      <c r="AM170" s="56"/>
      <c r="AN170" s="58"/>
      <c r="AO170" s="57"/>
      <c r="AP170" s="56"/>
      <c r="AQ170" s="58"/>
    </row>
    <row r="171" spans="2:43" ht="18" customHeight="1" x14ac:dyDescent="0.3">
      <c r="B171" s="64" t="s">
        <v>209</v>
      </c>
      <c r="C171" s="56"/>
      <c r="D171" s="56"/>
      <c r="E171" s="56"/>
      <c r="F171" s="62" t="s">
        <v>178</v>
      </c>
      <c r="G171" s="56" t="s">
        <v>206</v>
      </c>
      <c r="H171" s="57"/>
      <c r="I171" s="56"/>
      <c r="J171" s="58"/>
      <c r="K171" s="57"/>
      <c r="L171" s="56"/>
      <c r="M171" s="65">
        <v>7467.8045635829858</v>
      </c>
      <c r="N171" s="57"/>
      <c r="O171" s="56"/>
      <c r="P171" s="65">
        <v>6483.8747960512983</v>
      </c>
      <c r="Q171" s="57"/>
      <c r="R171" s="56"/>
      <c r="S171" s="65">
        <v>6847.0923474372494</v>
      </c>
      <c r="T171" s="57"/>
      <c r="U171" s="56"/>
      <c r="V171" s="65">
        <v>7165.4116367288634</v>
      </c>
      <c r="W171" s="57"/>
      <c r="X171" s="56"/>
      <c r="Y171" s="65">
        <v>8529.4032387465395</v>
      </c>
      <c r="Z171" s="57"/>
      <c r="AA171" s="56"/>
      <c r="AB171" s="65">
        <v>10966.238504940155</v>
      </c>
      <c r="AC171" s="57"/>
      <c r="AD171" s="56"/>
      <c r="AE171" s="65">
        <v>20087.351733024105</v>
      </c>
      <c r="AF171" s="57"/>
      <c r="AG171" s="56"/>
      <c r="AH171" s="65">
        <v>24174.546678305218</v>
      </c>
      <c r="AI171" s="57"/>
      <c r="AJ171" s="56"/>
      <c r="AK171" s="65">
        <v>25997.325177424991</v>
      </c>
      <c r="AL171" s="57"/>
      <c r="AM171" s="56"/>
      <c r="AN171" s="65">
        <v>16081.107379982685</v>
      </c>
      <c r="AO171" s="57"/>
      <c r="AP171" s="56"/>
      <c r="AQ171" s="65" t="s">
        <v>72</v>
      </c>
    </row>
    <row r="172" spans="2:43" ht="18" customHeight="1" x14ac:dyDescent="0.3">
      <c r="B172" s="64" t="s">
        <v>208</v>
      </c>
      <c r="C172" s="56"/>
      <c r="D172" s="56"/>
      <c r="E172" s="56"/>
      <c r="F172" s="62" t="s">
        <v>178</v>
      </c>
      <c r="G172" s="56" t="s">
        <v>206</v>
      </c>
      <c r="H172" s="57"/>
      <c r="I172" s="56"/>
      <c r="J172" s="58"/>
      <c r="K172" s="57"/>
      <c r="L172" s="56"/>
      <c r="M172" s="65">
        <v>23920.812837773774</v>
      </c>
      <c r="N172" s="57"/>
      <c r="O172" s="56"/>
      <c r="P172" s="65">
        <v>20311.842243150142</v>
      </c>
      <c r="Q172" s="57"/>
      <c r="R172" s="56"/>
      <c r="S172" s="65">
        <v>15581.27799532403</v>
      </c>
      <c r="T172" s="57"/>
      <c r="U172" s="56"/>
      <c r="V172" s="65">
        <v>13407.879622676899</v>
      </c>
      <c r="W172" s="57"/>
      <c r="X172" s="56"/>
      <c r="Y172" s="65">
        <v>12387.247988197476</v>
      </c>
      <c r="Z172" s="57"/>
      <c r="AA172" s="56"/>
      <c r="AB172" s="65">
        <v>12293.521948559948</v>
      </c>
      <c r="AC172" s="57"/>
      <c r="AD172" s="56"/>
      <c r="AE172" s="65">
        <v>19171.139132212265</v>
      </c>
      <c r="AF172" s="57"/>
      <c r="AG172" s="56"/>
      <c r="AH172" s="65">
        <v>18619.16606144292</v>
      </c>
      <c r="AI172" s="57"/>
      <c r="AJ172" s="56"/>
      <c r="AK172" s="65">
        <v>17672.801525382136</v>
      </c>
      <c r="AL172" s="57"/>
      <c r="AM172" s="56"/>
      <c r="AN172" s="65">
        <v>9421.9521966469802</v>
      </c>
      <c r="AO172" s="57"/>
      <c r="AP172" s="56"/>
      <c r="AQ172" s="65" t="s">
        <v>72</v>
      </c>
    </row>
    <row r="173" spans="2:43" ht="18" customHeight="1" x14ac:dyDescent="0.3">
      <c r="B173" s="64" t="s">
        <v>207</v>
      </c>
      <c r="C173" s="56"/>
      <c r="D173" s="56"/>
      <c r="E173" s="56"/>
      <c r="F173" s="62" t="s">
        <v>178</v>
      </c>
      <c r="G173" s="56" t="s">
        <v>206</v>
      </c>
      <c r="H173" s="57"/>
      <c r="I173" s="56"/>
      <c r="J173" s="58"/>
      <c r="K173" s="57"/>
      <c r="L173" s="56"/>
      <c r="M173" s="65">
        <v>51.626589465543901</v>
      </c>
      <c r="N173" s="57"/>
      <c r="O173" s="56"/>
      <c r="P173" s="65">
        <v>57.591327456813765</v>
      </c>
      <c r="Q173" s="57"/>
      <c r="R173" s="56"/>
      <c r="S173" s="65">
        <v>44.59454904826481</v>
      </c>
      <c r="T173" s="57"/>
      <c r="U173" s="56"/>
      <c r="V173" s="65">
        <v>52.094790848433384</v>
      </c>
      <c r="W173" s="57"/>
      <c r="X173" s="56"/>
      <c r="Y173" s="65">
        <v>84.678298401440401</v>
      </c>
      <c r="Z173" s="57"/>
      <c r="AA173" s="56"/>
      <c r="AB173" s="65">
        <v>238.59211187215135</v>
      </c>
      <c r="AC173" s="57"/>
      <c r="AD173" s="56"/>
      <c r="AE173" s="65">
        <v>424.5655847303392</v>
      </c>
      <c r="AF173" s="57"/>
      <c r="AG173" s="56"/>
      <c r="AH173" s="65">
        <v>568.0243941635855</v>
      </c>
      <c r="AI173" s="57"/>
      <c r="AJ173" s="56"/>
      <c r="AK173" s="65">
        <v>927.55937358097879</v>
      </c>
      <c r="AL173" s="57"/>
      <c r="AM173" s="56"/>
      <c r="AN173" s="65">
        <v>1725.6815805689439</v>
      </c>
      <c r="AO173" s="57"/>
      <c r="AP173" s="56"/>
      <c r="AQ173" s="65" t="s">
        <v>72</v>
      </c>
    </row>
    <row r="174" spans="2:43" ht="18" customHeight="1" x14ac:dyDescent="0.3">
      <c r="B174" s="64"/>
      <c r="C174" s="56"/>
      <c r="D174" s="56"/>
      <c r="E174" s="63"/>
      <c r="F174" s="62"/>
      <c r="G174" s="56"/>
      <c r="H174" s="57"/>
      <c r="I174" s="56"/>
      <c r="J174" s="58"/>
      <c r="K174" s="57"/>
      <c r="L174" s="56"/>
      <c r="M174" s="61"/>
      <c r="N174" s="57"/>
      <c r="O174" s="56"/>
      <c r="P174" s="61"/>
      <c r="Q174" s="57"/>
      <c r="R174" s="56"/>
      <c r="S174" s="61"/>
      <c r="T174" s="57"/>
      <c r="U174" s="56"/>
      <c r="V174" s="61"/>
      <c r="W174" s="57"/>
      <c r="X174" s="56"/>
      <c r="Y174" s="61"/>
      <c r="Z174" s="57"/>
      <c r="AA174" s="56"/>
      <c r="AB174" s="61"/>
      <c r="AC174" s="57"/>
      <c r="AD174" s="56"/>
      <c r="AE174" s="61"/>
      <c r="AF174" s="57"/>
      <c r="AG174" s="56"/>
      <c r="AH174" s="61"/>
      <c r="AI174" s="57"/>
      <c r="AJ174" s="56"/>
      <c r="AK174" s="61"/>
      <c r="AL174" s="57"/>
      <c r="AM174" s="56"/>
      <c r="AN174" s="61"/>
      <c r="AO174" s="57"/>
      <c r="AP174" s="56"/>
      <c r="AQ174" s="61"/>
    </row>
    <row r="175" spans="2:43" ht="18" customHeight="1" x14ac:dyDescent="0.3">
      <c r="B175" s="60" t="s">
        <v>205</v>
      </c>
      <c r="C175" s="59"/>
      <c r="D175" s="59"/>
      <c r="E175" s="59"/>
      <c r="F175" s="59"/>
      <c r="G175" s="59"/>
      <c r="H175" s="57"/>
      <c r="I175" s="56"/>
      <c r="J175" s="58"/>
      <c r="K175" s="57"/>
      <c r="L175" s="56"/>
      <c r="M175" s="55">
        <f>SUM(M171:M173)</f>
        <v>31440.243990822302</v>
      </c>
      <c r="N175" s="57"/>
      <c r="O175" s="56"/>
      <c r="P175" s="55">
        <f>SUM(P171:P173)</f>
        <v>26853.308366658253</v>
      </c>
      <c r="Q175" s="57"/>
      <c r="R175" s="56"/>
      <c r="S175" s="55">
        <f>SUM(S171:S173)</f>
        <v>22472.964891809544</v>
      </c>
      <c r="T175" s="57"/>
      <c r="U175" s="56"/>
      <c r="V175" s="55">
        <f>SUM(V171:V173)</f>
        <v>20625.386050254197</v>
      </c>
      <c r="W175" s="57"/>
      <c r="X175" s="56"/>
      <c r="Y175" s="55">
        <f>SUM(Y171:Y173)</f>
        <v>21001.329525345453</v>
      </c>
      <c r="Z175" s="57"/>
      <c r="AA175" s="56"/>
      <c r="AB175" s="55">
        <f>SUM(AB171:AB173)</f>
        <v>23498.352565372254</v>
      </c>
      <c r="AC175" s="57"/>
      <c r="AD175" s="56"/>
      <c r="AE175" s="55">
        <f>SUM(AE171:AE173)</f>
        <v>39683.056449966709</v>
      </c>
      <c r="AF175" s="57"/>
      <c r="AG175" s="56"/>
      <c r="AH175" s="55">
        <f>SUM(AH171:AH173)</f>
        <v>43361.737133911724</v>
      </c>
      <c r="AI175" s="57"/>
      <c r="AJ175" s="56"/>
      <c r="AK175" s="55">
        <f>SUM(AK171:AK173)</f>
        <v>44597.686076388112</v>
      </c>
      <c r="AL175" s="57"/>
      <c r="AM175" s="56"/>
      <c r="AN175" s="55">
        <v>27228.741157198609</v>
      </c>
      <c r="AO175" s="57"/>
      <c r="AP175" s="56"/>
      <c r="AQ175" s="55">
        <f>SUM(AQ171:AQ173)</f>
        <v>0</v>
      </c>
    </row>
    <row r="176" spans="2:43" ht="18" customHeight="1" x14ac:dyDescent="0.3">
      <c r="B176" s="7"/>
      <c r="H176" s="7"/>
      <c r="J176" s="42"/>
      <c r="K176" s="7"/>
      <c r="M176" s="42"/>
      <c r="N176" s="7"/>
      <c r="P176" s="42"/>
      <c r="Q176" s="7"/>
      <c r="S176" s="42"/>
      <c r="T176" s="7"/>
      <c r="V176" s="42"/>
      <c r="W176" s="7"/>
      <c r="Y176" s="42"/>
      <c r="Z176" s="7"/>
      <c r="AB176" s="42"/>
      <c r="AC176" s="7"/>
      <c r="AE176" s="42"/>
      <c r="AF176" s="7"/>
      <c r="AH176" s="42"/>
      <c r="AI176" s="7"/>
      <c r="AK176" s="42"/>
      <c r="AL176" s="7"/>
      <c r="AN176" s="42"/>
      <c r="AO176" s="7"/>
      <c r="AQ176" s="42"/>
    </row>
    <row r="177" spans="1:43" ht="18" customHeight="1" x14ac:dyDescent="0.3">
      <c r="A177" s="24"/>
      <c r="B177" s="43" t="s">
        <v>39</v>
      </c>
      <c r="H177" s="7"/>
      <c r="J177" s="42"/>
      <c r="K177" s="7"/>
      <c r="M177" s="42"/>
      <c r="N177" s="7"/>
      <c r="P177" s="42"/>
      <c r="Q177" s="7"/>
      <c r="S177" s="42"/>
      <c r="T177" s="7"/>
      <c r="V177" s="42"/>
      <c r="W177" s="7"/>
      <c r="Y177" s="42"/>
      <c r="Z177" s="7"/>
      <c r="AB177" s="42"/>
      <c r="AC177" s="7"/>
      <c r="AE177" s="42"/>
      <c r="AF177" s="7"/>
      <c r="AH177" s="42"/>
      <c r="AI177" s="7"/>
      <c r="AK177" s="42"/>
      <c r="AL177" s="7"/>
      <c r="AN177" s="42"/>
      <c r="AO177" s="7"/>
      <c r="AQ177" s="42"/>
    </row>
    <row r="178" spans="1:43" ht="18" customHeight="1" x14ac:dyDescent="0.3">
      <c r="B178" s="7"/>
      <c r="H178" s="7"/>
      <c r="J178" s="42"/>
      <c r="K178" s="7"/>
      <c r="M178" s="42"/>
      <c r="N178" s="7"/>
      <c r="P178" s="42"/>
      <c r="Q178" s="7"/>
      <c r="S178" s="42"/>
      <c r="T178" s="7"/>
      <c r="V178" s="42"/>
      <c r="W178" s="7"/>
      <c r="Y178" s="42"/>
      <c r="Z178" s="7"/>
      <c r="AB178" s="42"/>
      <c r="AC178" s="7"/>
      <c r="AE178" s="42"/>
      <c r="AF178" s="7"/>
      <c r="AH178" s="42"/>
      <c r="AI178" s="7"/>
      <c r="AK178" s="42"/>
      <c r="AL178" s="7"/>
      <c r="AN178" s="42"/>
      <c r="AO178" s="7"/>
      <c r="AQ178" s="42"/>
    </row>
    <row r="179" spans="1:43" ht="18" customHeight="1" x14ac:dyDescent="0.3">
      <c r="B179" s="46" t="s">
        <v>200</v>
      </c>
      <c r="H179" s="7"/>
      <c r="J179" s="42"/>
      <c r="K179" s="7"/>
      <c r="M179" s="42"/>
      <c r="N179" s="7"/>
      <c r="P179" s="42"/>
      <c r="Q179" s="7"/>
      <c r="S179" s="42"/>
      <c r="T179" s="7"/>
      <c r="V179" s="42"/>
      <c r="W179" s="7"/>
      <c r="Y179" s="42"/>
      <c r="Z179" s="7"/>
      <c r="AB179" s="42"/>
      <c r="AC179" s="7"/>
      <c r="AE179" s="42"/>
      <c r="AF179" s="7"/>
      <c r="AH179" s="42"/>
      <c r="AI179" s="7"/>
      <c r="AK179" s="42"/>
      <c r="AL179" s="7"/>
      <c r="AN179" s="42"/>
      <c r="AO179" s="7"/>
      <c r="AQ179" s="42"/>
    </row>
    <row r="180" spans="1:43" ht="18" customHeight="1" x14ac:dyDescent="0.3">
      <c r="B180" s="45" t="s">
        <v>204</v>
      </c>
      <c r="C180" s="1">
        <v>8</v>
      </c>
      <c r="D180" s="1" t="s">
        <v>13</v>
      </c>
      <c r="E180" s="15" t="s">
        <v>21</v>
      </c>
      <c r="F180" s="48" t="s">
        <v>178</v>
      </c>
      <c r="G180" s="1" t="s">
        <v>203</v>
      </c>
      <c r="H180" s="7"/>
      <c r="J180" s="47">
        <v>299.13331064918998</v>
      </c>
      <c r="K180" s="52">
        <v>1673</v>
      </c>
      <c r="L180" s="18">
        <f>M180*10^6/K180</f>
        <v>43150</v>
      </c>
      <c r="M180" s="47">
        <v>72.189949999999996</v>
      </c>
      <c r="N180" s="52">
        <v>3631</v>
      </c>
      <c r="O180" s="18">
        <f>P180*10^6/N180</f>
        <v>43150</v>
      </c>
      <c r="P180" s="47">
        <v>156.67765</v>
      </c>
      <c r="Q180" s="52">
        <v>5175</v>
      </c>
      <c r="R180" s="18">
        <f>S180*10^6/Q180</f>
        <v>40684.209419680403</v>
      </c>
      <c r="S180" s="47">
        <v>210.54078374684607</v>
      </c>
      <c r="T180" s="52">
        <v>4489</v>
      </c>
      <c r="U180" s="18">
        <f>V180*10^6/T180</f>
        <v>39940.529150823822</v>
      </c>
      <c r="V180" s="47">
        <v>179.29303535804814</v>
      </c>
      <c r="W180" s="52">
        <v>4927</v>
      </c>
      <c r="X180" s="18">
        <f>Y180*10^6/W180</f>
        <v>38784.637457044671</v>
      </c>
      <c r="Y180" s="47">
        <v>191.09190875085912</v>
      </c>
      <c r="Z180" s="52">
        <v>5562</v>
      </c>
      <c r="AA180" s="18">
        <f>AB180*10^6/Z180</f>
        <v>35600.943396226416</v>
      </c>
      <c r="AB180" s="47">
        <v>198.01244716981131</v>
      </c>
      <c r="AC180" s="52">
        <v>6052</v>
      </c>
      <c r="AD180" s="18">
        <f>AE180*10^6/AC180</f>
        <v>39378.297238765568</v>
      </c>
      <c r="AE180" s="47">
        <v>238.31745488900921</v>
      </c>
      <c r="AF180" s="52">
        <v>8152</v>
      </c>
      <c r="AG180" s="18">
        <f>AH180*10^6/AF180</f>
        <v>38525.784953111674</v>
      </c>
      <c r="AH180" s="47">
        <v>314.06219893776637</v>
      </c>
      <c r="AI180" s="52">
        <v>7732</v>
      </c>
      <c r="AJ180" s="18">
        <f>AK180*10^6/AI180</f>
        <v>40044.398129942754</v>
      </c>
      <c r="AK180" s="47">
        <v>309.62328634071736</v>
      </c>
      <c r="AL180" s="52">
        <v>8835.9999999999982</v>
      </c>
      <c r="AM180" s="18">
        <f>AN180*10^6/AL180</f>
        <v>42287.429590233289</v>
      </c>
      <c r="AN180" s="47">
        <v>373.65172785930127</v>
      </c>
      <c r="AO180" s="52">
        <v>12277.749118617081</v>
      </c>
      <c r="AP180" s="18">
        <f>AQ180*10^6/AO180</f>
        <v>30119.182269774548</v>
      </c>
      <c r="AQ180" s="47">
        <v>369.79576356619168</v>
      </c>
    </row>
    <row r="181" spans="1:43" ht="18" customHeight="1" x14ac:dyDescent="0.3">
      <c r="B181" s="45" t="s">
        <v>202</v>
      </c>
      <c r="C181" s="1">
        <v>8</v>
      </c>
      <c r="D181" s="1" t="s">
        <v>13</v>
      </c>
      <c r="E181" s="15" t="s">
        <v>21</v>
      </c>
      <c r="F181" s="48" t="s">
        <v>178</v>
      </c>
      <c r="G181" s="1" t="s">
        <v>201</v>
      </c>
      <c r="H181" s="7"/>
      <c r="J181" s="47">
        <v>41.826191990291264</v>
      </c>
      <c r="K181" s="52">
        <v>363</v>
      </c>
      <c r="L181" s="18">
        <f>M181*10^6/K181</f>
        <v>23573.106796116503</v>
      </c>
      <c r="M181" s="47">
        <v>8.5570377669902911</v>
      </c>
      <c r="N181" s="52">
        <v>396</v>
      </c>
      <c r="O181" s="18">
        <f>P181*10^6/N181</f>
        <v>23573.106796116503</v>
      </c>
      <c r="P181" s="47">
        <v>9.3349502912621354</v>
      </c>
      <c r="Q181" s="52">
        <v>390.5</v>
      </c>
      <c r="R181" s="18">
        <f>S181*10^6/Q181</f>
        <v>23573.106796116506</v>
      </c>
      <c r="S181" s="47">
        <v>9.2052982038834958</v>
      </c>
      <c r="T181" s="52">
        <v>385</v>
      </c>
      <c r="U181" s="18">
        <f>V181*10^6/T181</f>
        <v>23573.106796116506</v>
      </c>
      <c r="V181" s="47">
        <v>9.0756461165048545</v>
      </c>
      <c r="W181" s="52">
        <v>307</v>
      </c>
      <c r="X181" s="18">
        <f>Y181*10^6/W181</f>
        <v>23573.106796116506</v>
      </c>
      <c r="Y181" s="47">
        <v>7.2369437864077675</v>
      </c>
      <c r="Z181" s="52">
        <v>470</v>
      </c>
      <c r="AA181" s="18">
        <f>AB181*10^6/Z181</f>
        <v>23573.106796116506</v>
      </c>
      <c r="AB181" s="47">
        <v>11.079360194174757</v>
      </c>
      <c r="AC181" s="52">
        <v>536</v>
      </c>
      <c r="AD181" s="18">
        <f>AE181*10^6/AC181</f>
        <v>23573.106796116506</v>
      </c>
      <c r="AE181" s="47">
        <v>12.635185242718448</v>
      </c>
      <c r="AF181" s="52">
        <v>713</v>
      </c>
      <c r="AG181" s="18">
        <f>AH181*10^6/AF181</f>
        <v>23573.106796116503</v>
      </c>
      <c r="AH181" s="47">
        <v>16.807625145631068</v>
      </c>
      <c r="AI181" s="52">
        <v>1295</v>
      </c>
      <c r="AJ181" s="18">
        <f>AK181*10^6/AI181</f>
        <v>23573.106796116503</v>
      </c>
      <c r="AK181" s="47">
        <v>30.527173300970873</v>
      </c>
      <c r="AL181" s="52">
        <v>1312</v>
      </c>
      <c r="AM181" s="18">
        <f>AN181*10^6/AL181</f>
        <v>23573.106796116503</v>
      </c>
      <c r="AN181" s="47">
        <v>30.927916116504854</v>
      </c>
      <c r="AO181" s="52">
        <v>1317</v>
      </c>
      <c r="AP181" s="18">
        <f>AQ181*10^6/AO181</f>
        <v>23573.106796116506</v>
      </c>
      <c r="AQ181" s="47">
        <v>31.045781650485438</v>
      </c>
    </row>
    <row r="182" spans="1:43" ht="18" customHeight="1" x14ac:dyDescent="0.3">
      <c r="B182" s="45"/>
      <c r="E182" s="51"/>
      <c r="F182" s="48"/>
      <c r="H182" s="7"/>
      <c r="J182" s="50"/>
      <c r="K182" s="7"/>
      <c r="M182" s="50"/>
      <c r="N182" s="7"/>
      <c r="P182" s="50"/>
      <c r="Q182" s="7"/>
      <c r="S182" s="50"/>
      <c r="T182" s="7"/>
      <c r="V182" s="50"/>
      <c r="W182" s="7"/>
      <c r="Y182" s="50"/>
      <c r="Z182" s="7"/>
      <c r="AB182" s="50"/>
      <c r="AC182" s="7"/>
      <c r="AE182" s="50"/>
      <c r="AF182" s="7"/>
      <c r="AH182" s="50"/>
      <c r="AI182" s="7"/>
      <c r="AK182" s="50"/>
      <c r="AL182" s="7"/>
      <c r="AN182" s="50"/>
      <c r="AO182" s="7"/>
      <c r="AQ182" s="50"/>
    </row>
    <row r="183" spans="1:43" ht="18" customHeight="1" x14ac:dyDescent="0.3">
      <c r="B183" s="41" t="s">
        <v>200</v>
      </c>
      <c r="C183" s="40"/>
      <c r="D183" s="40"/>
      <c r="E183" s="40"/>
      <c r="F183" s="40"/>
      <c r="G183" s="40"/>
      <c r="H183" s="7"/>
      <c r="J183" s="39">
        <f>SUM(J180:J181)</f>
        <v>340.95950263948123</v>
      </c>
      <c r="K183" s="7"/>
      <c r="M183" s="39">
        <f>SUM(M180:M181)</f>
        <v>80.746987766990287</v>
      </c>
      <c r="N183" s="7"/>
      <c r="P183" s="39">
        <f>SUM(P180:P181)</f>
        <v>166.01260029126215</v>
      </c>
      <c r="Q183" s="7"/>
      <c r="S183" s="39">
        <f>SUM(S180:S181)</f>
        <v>219.74608195072958</v>
      </c>
      <c r="T183" s="7"/>
      <c r="V183" s="39">
        <f>SUM(V180:V181)</f>
        <v>188.368681474553</v>
      </c>
      <c r="W183" s="7"/>
      <c r="Y183" s="39">
        <f>SUM(Y180:Y181)</f>
        <v>198.3288525372669</v>
      </c>
      <c r="Z183" s="7"/>
      <c r="AB183" s="39">
        <f>SUM(AB180:AB181)</f>
        <v>209.09180736398608</v>
      </c>
      <c r="AC183" s="7"/>
      <c r="AE183" s="39">
        <f>SUM(AE180:AE181)</f>
        <v>250.95264013172766</v>
      </c>
      <c r="AF183" s="7"/>
      <c r="AH183" s="39">
        <f>SUM(AH180:AH181)</f>
        <v>330.86982408339742</v>
      </c>
      <c r="AI183" s="7"/>
      <c r="AK183" s="39">
        <f>SUM(AK180:AK181)</f>
        <v>340.15045964168826</v>
      </c>
      <c r="AL183" s="7"/>
      <c r="AN183" s="39">
        <f>SUM(AN180:AN181)</f>
        <v>404.57964397580611</v>
      </c>
      <c r="AO183" s="7"/>
      <c r="AQ183" s="39">
        <f>SUM(AQ180:AQ181)</f>
        <v>400.8415452166771</v>
      </c>
    </row>
    <row r="184" spans="1:43" ht="18" customHeight="1" x14ac:dyDescent="0.3">
      <c r="B184" s="7"/>
      <c r="H184" s="7"/>
      <c r="J184" s="42"/>
      <c r="K184" s="7"/>
      <c r="M184" s="42"/>
      <c r="N184" s="7"/>
      <c r="P184" s="42"/>
      <c r="Q184" s="7"/>
      <c r="S184" s="42"/>
      <c r="T184" s="7"/>
      <c r="V184" s="42"/>
      <c r="W184" s="7"/>
      <c r="Y184" s="42"/>
      <c r="Z184" s="7"/>
      <c r="AB184" s="42"/>
      <c r="AC184" s="7"/>
      <c r="AE184" s="42"/>
      <c r="AF184" s="7"/>
      <c r="AH184" s="42"/>
      <c r="AI184" s="7"/>
      <c r="AK184" s="42"/>
      <c r="AL184" s="7"/>
      <c r="AN184" s="42"/>
      <c r="AO184" s="7"/>
      <c r="AQ184" s="42"/>
    </row>
    <row r="185" spans="1:43" ht="18" customHeight="1" x14ac:dyDescent="0.3">
      <c r="B185" s="46" t="s">
        <v>195</v>
      </c>
      <c r="H185" s="7"/>
      <c r="J185" s="42"/>
      <c r="K185" s="7"/>
      <c r="M185" s="42"/>
      <c r="N185" s="7"/>
      <c r="P185" s="42"/>
      <c r="Q185" s="7"/>
      <c r="S185" s="42"/>
      <c r="T185" s="7"/>
      <c r="V185" s="42"/>
      <c r="W185" s="7"/>
      <c r="Y185" s="42"/>
      <c r="Z185" s="7"/>
      <c r="AB185" s="42"/>
      <c r="AC185" s="7"/>
      <c r="AE185" s="42"/>
      <c r="AF185" s="7"/>
      <c r="AH185" s="42"/>
      <c r="AI185" s="7"/>
      <c r="AK185" s="42"/>
      <c r="AL185" s="7"/>
      <c r="AN185" s="42"/>
      <c r="AO185" s="7"/>
      <c r="AQ185" s="42"/>
    </row>
    <row r="186" spans="1:43" ht="18" customHeight="1" x14ac:dyDescent="0.3">
      <c r="B186" s="45" t="s">
        <v>199</v>
      </c>
      <c r="C186" s="1">
        <v>8</v>
      </c>
      <c r="D186" s="1" t="s">
        <v>13</v>
      </c>
      <c r="E186" s="15" t="s">
        <v>21</v>
      </c>
      <c r="F186" s="48" t="s">
        <v>178</v>
      </c>
      <c r="G186" s="1" t="s">
        <v>198</v>
      </c>
      <c r="H186" s="7"/>
      <c r="J186" s="47">
        <v>151.3195068823712</v>
      </c>
      <c r="K186" s="52">
        <v>53.597346563559611</v>
      </c>
      <c r="L186" s="18">
        <f>M186*10^6/K186</f>
        <v>100750.00000000001</v>
      </c>
      <c r="M186" s="47">
        <v>5.3999326662786311</v>
      </c>
      <c r="N186" s="52">
        <v>39.765773256834542</v>
      </c>
      <c r="O186" s="18">
        <f>P186*10^6/N186</f>
        <v>100750</v>
      </c>
      <c r="P186" s="47">
        <v>4.00640165562608</v>
      </c>
      <c r="Q186" s="52">
        <v>50.139453236878346</v>
      </c>
      <c r="R186" s="18">
        <f>S186*10^6/Q186</f>
        <v>100750</v>
      </c>
      <c r="S186" s="47">
        <v>5.0515499136154931</v>
      </c>
      <c r="T186" s="52">
        <v>172.03019300239293</v>
      </c>
      <c r="U186" s="18">
        <f>V186*10^6/T186</f>
        <v>100749.99999999999</v>
      </c>
      <c r="V186" s="47">
        <v>17.332041944991087</v>
      </c>
      <c r="W186" s="52">
        <v>119.29731977050365</v>
      </c>
      <c r="X186" s="18">
        <f>Y186*10^6/W186</f>
        <v>100749.99999999999</v>
      </c>
      <c r="Y186" s="47">
        <v>12.019204966878242</v>
      </c>
      <c r="Z186" s="52">
        <v>286.14067278287467</v>
      </c>
      <c r="AA186" s="18">
        <f>AB186*10^6/Z186</f>
        <v>99742.5</v>
      </c>
      <c r="AB186" s="47">
        <v>28.540386055045875</v>
      </c>
      <c r="AC186" s="52">
        <v>751.61157024793386</v>
      </c>
      <c r="AD186" s="18">
        <f>AE186*10^6/AC186</f>
        <v>98745.074999999983</v>
      </c>
      <c r="AE186" s="47">
        <v>74.217940874999982</v>
      </c>
      <c r="AF186" s="52">
        <v>1067.2677304964539</v>
      </c>
      <c r="AG186" s="18">
        <f>AH186*10^6/AF186</f>
        <v>97757.624249999993</v>
      </c>
      <c r="AH186" s="47">
        <v>104.33355777202259</v>
      </c>
      <c r="AI186" s="52">
        <v>1283.5824436536177</v>
      </c>
      <c r="AJ186" s="18">
        <f>AK186*10^6/AI186</f>
        <v>96780.04800749998</v>
      </c>
      <c r="AK186" s="47">
        <v>124.22517051838125</v>
      </c>
      <c r="AL186" s="52">
        <v>1598.1737044145871</v>
      </c>
      <c r="AM186" s="18">
        <f>AN186*10^6/AL186</f>
        <v>95812.247527424974</v>
      </c>
      <c r="AN186" s="47">
        <v>153.12461455919211</v>
      </c>
      <c r="AO186" s="52">
        <v>1946.0279617365709</v>
      </c>
      <c r="AP186" s="18">
        <f>AQ186*10^6/AO186</f>
        <v>94854.125052150717</v>
      </c>
      <c r="AQ186" s="47">
        <v>184.58877963754267</v>
      </c>
    </row>
    <row r="187" spans="1:43" ht="18" customHeight="1" x14ac:dyDescent="0.3">
      <c r="B187" s="45" t="s">
        <v>197</v>
      </c>
      <c r="C187" s="1">
        <v>8</v>
      </c>
      <c r="D187" s="1" t="s">
        <v>13</v>
      </c>
      <c r="E187" s="15" t="s">
        <v>21</v>
      </c>
      <c r="F187" s="48" t="s">
        <v>178</v>
      </c>
      <c r="G187" s="1" t="s">
        <v>196</v>
      </c>
      <c r="H187" s="7"/>
      <c r="J187" s="47">
        <v>81.34650047938635</v>
      </c>
      <c r="K187" s="52">
        <v>64.484307584282632</v>
      </c>
      <c r="L187" s="18">
        <f>M187*10^6/K187</f>
        <v>200000</v>
      </c>
      <c r="M187" s="47">
        <v>12.896861516856527</v>
      </c>
      <c r="N187" s="52">
        <v>47.843195949629035</v>
      </c>
      <c r="O187" s="18">
        <f>P187*10^6/N187</f>
        <v>200000.00000000003</v>
      </c>
      <c r="P187" s="47">
        <v>9.5686391899258076</v>
      </c>
      <c r="Q187" s="52">
        <v>60.324029675619229</v>
      </c>
      <c r="R187" s="18">
        <f>S187*10^6/Q187</f>
        <v>200000</v>
      </c>
      <c r="S187" s="47">
        <v>12.064805935123847</v>
      </c>
      <c r="T187" s="52">
        <v>206.97382595600391</v>
      </c>
      <c r="U187" s="18">
        <f>V187*10^6/T187</f>
        <v>199999.99999999997</v>
      </c>
      <c r="V187" s="47">
        <v>41.394765191200776</v>
      </c>
      <c r="W187" s="52">
        <v>143.52958784888713</v>
      </c>
      <c r="X187" s="18">
        <f>Y187*10^6/W187</f>
        <v>200000</v>
      </c>
      <c r="Y187" s="47">
        <v>28.705917569777426</v>
      </c>
      <c r="Z187" s="52">
        <v>344.26299694189595</v>
      </c>
      <c r="AA187" s="18">
        <f>AB187*10^6/Z187</f>
        <v>200000</v>
      </c>
      <c r="AB187" s="47">
        <v>68.85259938837919</v>
      </c>
      <c r="AC187" s="52">
        <v>314.62809917355378</v>
      </c>
      <c r="AD187" s="18">
        <f>AE187*10^6/AC187</f>
        <v>200000.00000000003</v>
      </c>
      <c r="AE187" s="47">
        <v>62.925619834710758</v>
      </c>
      <c r="AF187" s="52">
        <v>401.84574468085094</v>
      </c>
      <c r="AG187" s="18">
        <f>AH187*10^6/AF187</f>
        <v>199999.99999999997</v>
      </c>
      <c r="AH187" s="47">
        <v>80.369148936170177</v>
      </c>
      <c r="AI187" s="52">
        <v>565.64650059312009</v>
      </c>
      <c r="AJ187" s="18">
        <f>AK187*10^6/AI187</f>
        <v>200000</v>
      </c>
      <c r="AK187" s="47">
        <v>113.12930011862402</v>
      </c>
      <c r="AL187" s="52">
        <v>420.11612284069122</v>
      </c>
      <c r="AM187" s="18">
        <f>AN187*10^6/AL187</f>
        <v>200000</v>
      </c>
      <c r="AN187" s="47">
        <v>84.023224568138247</v>
      </c>
      <c r="AO187" s="52">
        <v>654.41648270787368</v>
      </c>
      <c r="AP187" s="18">
        <f>AQ187*10^6/AO187</f>
        <v>200000</v>
      </c>
      <c r="AQ187" s="47">
        <v>130.88329654157474</v>
      </c>
    </row>
    <row r="188" spans="1:43" ht="18" customHeight="1" x14ac:dyDescent="0.3">
      <c r="B188" s="45"/>
      <c r="E188" s="51"/>
      <c r="F188" s="48"/>
      <c r="H188" s="7"/>
      <c r="J188" s="50"/>
      <c r="K188" s="7"/>
      <c r="M188" s="50"/>
      <c r="N188" s="7"/>
      <c r="P188" s="50"/>
      <c r="Q188" s="7"/>
      <c r="S188" s="50"/>
      <c r="T188" s="7"/>
      <c r="V188" s="50"/>
      <c r="W188" s="7"/>
      <c r="Y188" s="50"/>
      <c r="Z188" s="7"/>
      <c r="AB188" s="50"/>
      <c r="AC188" s="7"/>
      <c r="AE188" s="50"/>
      <c r="AF188" s="7"/>
      <c r="AH188" s="50"/>
      <c r="AI188" s="7"/>
      <c r="AK188" s="50"/>
      <c r="AL188" s="7"/>
      <c r="AN188" s="50"/>
      <c r="AO188" s="7"/>
      <c r="AQ188" s="50"/>
    </row>
    <row r="189" spans="1:43" ht="18" customHeight="1" x14ac:dyDescent="0.3">
      <c r="B189" s="41" t="s">
        <v>195</v>
      </c>
      <c r="C189" s="40"/>
      <c r="D189" s="40"/>
      <c r="E189" s="40"/>
      <c r="F189" s="40"/>
      <c r="G189" s="40"/>
      <c r="H189" s="7"/>
      <c r="J189" s="39">
        <f>SUM(J186:J187)</f>
        <v>232.66600736175755</v>
      </c>
      <c r="K189" s="7"/>
      <c r="M189" s="39">
        <f>SUM(M186:M187)</f>
        <v>18.296794183135159</v>
      </c>
      <c r="N189" s="7"/>
      <c r="P189" s="39">
        <f>SUM(P186:P187)</f>
        <v>13.575040845551888</v>
      </c>
      <c r="Q189" s="7"/>
      <c r="S189" s="39">
        <f>SUM(S186:S187)</f>
        <v>17.116355848739339</v>
      </c>
      <c r="T189" s="7"/>
      <c r="V189" s="39">
        <f>SUM(V186:V187)</f>
        <v>58.726807136191866</v>
      </c>
      <c r="W189" s="7"/>
      <c r="Y189" s="39">
        <f>SUM(Y186:Y187)</f>
        <v>40.725122536655668</v>
      </c>
      <c r="Z189" s="7"/>
      <c r="AB189" s="39">
        <f>SUM(AB186:AB187)</f>
        <v>97.392985443425061</v>
      </c>
      <c r="AC189" s="7"/>
      <c r="AE189" s="39">
        <f>SUM(AE186:AE187)</f>
        <v>137.14356070971075</v>
      </c>
      <c r="AF189" s="7"/>
      <c r="AH189" s="39">
        <f>SUM(AH186:AH187)</f>
        <v>184.70270670819275</v>
      </c>
      <c r="AI189" s="7"/>
      <c r="AK189" s="39">
        <f>SUM(AK186:AK187)</f>
        <v>237.35447063700525</v>
      </c>
      <c r="AL189" s="7"/>
      <c r="AN189" s="39">
        <f>SUM(AN186:AN187)</f>
        <v>237.14783912733037</v>
      </c>
      <c r="AO189" s="7"/>
      <c r="AQ189" s="39">
        <f>SUM(AQ186:AQ187)</f>
        <v>315.47207617911738</v>
      </c>
    </row>
    <row r="190" spans="1:43" ht="18" customHeight="1" x14ac:dyDescent="0.3">
      <c r="B190" s="7"/>
      <c r="H190" s="7"/>
      <c r="J190" s="42"/>
      <c r="K190" s="7"/>
      <c r="M190" s="42"/>
      <c r="N190" s="7"/>
      <c r="P190" s="42"/>
      <c r="Q190" s="7"/>
      <c r="S190" s="42"/>
      <c r="T190" s="7"/>
      <c r="V190" s="42"/>
      <c r="W190" s="7"/>
      <c r="Y190" s="42"/>
      <c r="Z190" s="7"/>
      <c r="AB190" s="42"/>
      <c r="AC190" s="7"/>
      <c r="AE190" s="42"/>
      <c r="AF190" s="7"/>
      <c r="AH190" s="42"/>
      <c r="AI190" s="7"/>
      <c r="AK190" s="42"/>
      <c r="AL190" s="7"/>
      <c r="AN190" s="42"/>
      <c r="AO190" s="7"/>
      <c r="AQ190" s="42"/>
    </row>
    <row r="191" spans="1:43" ht="18" customHeight="1" x14ac:dyDescent="0.3">
      <c r="B191" s="46" t="s">
        <v>194</v>
      </c>
      <c r="F191" s="48"/>
      <c r="H191" s="7"/>
      <c r="J191" s="42"/>
      <c r="K191" s="7"/>
      <c r="M191" s="42"/>
      <c r="N191" s="7"/>
      <c r="P191" s="42"/>
      <c r="Q191" s="7"/>
      <c r="S191" s="42"/>
      <c r="T191" s="7"/>
      <c r="V191" s="42"/>
      <c r="W191" s="7"/>
      <c r="Y191" s="42"/>
      <c r="Z191" s="7"/>
      <c r="AB191" s="42"/>
      <c r="AC191" s="7"/>
      <c r="AE191" s="42"/>
      <c r="AF191" s="7"/>
      <c r="AH191" s="42"/>
      <c r="AI191" s="7"/>
      <c r="AK191" s="42"/>
      <c r="AL191" s="7"/>
      <c r="AN191" s="42"/>
      <c r="AO191" s="7"/>
      <c r="AQ191" s="42"/>
    </row>
    <row r="192" spans="1:43" ht="18" customHeight="1" x14ac:dyDescent="0.3">
      <c r="B192" s="45" t="s">
        <v>193</v>
      </c>
      <c r="C192" s="1">
        <v>8</v>
      </c>
      <c r="D192" s="1" t="s">
        <v>13</v>
      </c>
      <c r="E192" s="15" t="s">
        <v>21</v>
      </c>
      <c r="F192" s="48" t="s">
        <v>178</v>
      </c>
      <c r="G192" s="1" t="s">
        <v>165</v>
      </c>
      <c r="H192" s="7"/>
      <c r="J192" s="47">
        <v>0</v>
      </c>
      <c r="K192" s="52">
        <v>2</v>
      </c>
      <c r="L192" s="18">
        <f>M192*10^6/K192</f>
        <v>263615.99999999994</v>
      </c>
      <c r="M192" s="47">
        <v>0.52723199999999992</v>
      </c>
      <c r="N192" s="52">
        <v>1</v>
      </c>
      <c r="O192" s="18">
        <f>P192*10^6/N192</f>
        <v>263615.99999999994</v>
      </c>
      <c r="P192" s="47">
        <v>0.26361599999999996</v>
      </c>
      <c r="Q192" s="52">
        <v>1</v>
      </c>
      <c r="R192" s="18">
        <f>S192*10^6/Q192</f>
        <v>263615.99999999994</v>
      </c>
      <c r="S192" s="47">
        <v>0.26361599999999996</v>
      </c>
      <c r="T192" s="52">
        <v>0</v>
      </c>
      <c r="U192" s="18" t="e">
        <f>V192*10^6/T192</f>
        <v>#DIV/0!</v>
      </c>
      <c r="V192" s="47">
        <v>0</v>
      </c>
      <c r="W192" s="52">
        <v>1</v>
      </c>
      <c r="X192" s="18">
        <f>Y192*10^6/W192</f>
        <v>263615.99999999994</v>
      </c>
      <c r="Y192" s="47">
        <v>0.26361599999999996</v>
      </c>
      <c r="Z192" s="52">
        <v>28</v>
      </c>
      <c r="AA192" s="18">
        <f>AB192*10^6/Z192</f>
        <v>281362.00000000006</v>
      </c>
      <c r="AB192" s="47">
        <v>7.8781360000000005</v>
      </c>
      <c r="AC192" s="52">
        <v>31</v>
      </c>
      <c r="AD192" s="18">
        <f>AE192*10^6/AC192</f>
        <v>281867.00000000006</v>
      </c>
      <c r="AE192" s="47">
        <v>8.737877000000001</v>
      </c>
      <c r="AF192" s="52">
        <v>44</v>
      </c>
      <c r="AG192" s="18">
        <f>AH192*10^6/AF192</f>
        <v>285957</v>
      </c>
      <c r="AH192" s="47">
        <v>12.582108</v>
      </c>
      <c r="AI192" s="52">
        <v>122</v>
      </c>
      <c r="AJ192" s="18">
        <f>AK192*10^6/AI192</f>
        <v>290000</v>
      </c>
      <c r="AK192" s="47">
        <v>35.380000000000003</v>
      </c>
      <c r="AL192" s="52">
        <v>354</v>
      </c>
      <c r="AM192" s="18">
        <f>AN192*10^6/AL192</f>
        <v>290000</v>
      </c>
      <c r="AN192" s="47">
        <v>102.66</v>
      </c>
      <c r="AO192" s="52">
        <v>658</v>
      </c>
      <c r="AP192" s="18">
        <f>AQ192*10^6/AO192</f>
        <v>290299.99999999994</v>
      </c>
      <c r="AQ192" s="47">
        <v>191.01739999999998</v>
      </c>
    </row>
    <row r="193" spans="1:43" ht="18" customHeight="1" x14ac:dyDescent="0.3">
      <c r="B193" s="7"/>
      <c r="H193" s="7"/>
      <c r="J193" s="42"/>
      <c r="K193" s="7"/>
      <c r="M193" s="42"/>
      <c r="N193" s="7"/>
      <c r="P193" s="42"/>
      <c r="Q193" s="7"/>
      <c r="S193" s="42"/>
      <c r="T193" s="7"/>
      <c r="V193" s="42"/>
      <c r="W193" s="7"/>
      <c r="Y193" s="42"/>
      <c r="Z193" s="7"/>
      <c r="AB193" s="42"/>
      <c r="AC193" s="7"/>
      <c r="AE193" s="42"/>
      <c r="AF193" s="7"/>
      <c r="AH193" s="42"/>
      <c r="AI193" s="7"/>
      <c r="AK193" s="42"/>
      <c r="AL193" s="7"/>
      <c r="AN193" s="42"/>
      <c r="AO193" s="7"/>
      <c r="AQ193" s="42"/>
    </row>
    <row r="194" spans="1:43" ht="18" customHeight="1" x14ac:dyDescent="0.3">
      <c r="B194" s="46" t="s">
        <v>192</v>
      </c>
      <c r="H194" s="7"/>
      <c r="J194" s="42"/>
      <c r="K194" s="7"/>
      <c r="M194" s="42"/>
      <c r="N194" s="7"/>
      <c r="P194" s="42"/>
      <c r="Q194" s="7"/>
      <c r="S194" s="42"/>
      <c r="T194" s="7"/>
      <c r="V194" s="42"/>
      <c r="W194" s="7"/>
      <c r="Y194" s="42"/>
      <c r="Z194" s="7"/>
      <c r="AB194" s="42"/>
      <c r="AC194" s="7"/>
      <c r="AE194" s="42"/>
      <c r="AF194" s="7"/>
      <c r="AH194" s="42"/>
      <c r="AI194" s="7"/>
      <c r="AK194" s="42"/>
      <c r="AL194" s="7"/>
      <c r="AN194" s="42"/>
      <c r="AO194" s="7"/>
      <c r="AQ194" s="42"/>
    </row>
    <row r="195" spans="1:43" ht="18" customHeight="1" x14ac:dyDescent="0.3">
      <c r="B195" s="45" t="s">
        <v>192</v>
      </c>
      <c r="C195" s="1">
        <v>8</v>
      </c>
      <c r="D195" s="1" t="s">
        <v>13</v>
      </c>
      <c r="E195" s="34" t="s">
        <v>2</v>
      </c>
      <c r="F195" s="48" t="s">
        <v>178</v>
      </c>
      <c r="G195" s="1" t="s">
        <v>191</v>
      </c>
      <c r="H195" s="7"/>
      <c r="J195" s="47">
        <v>8976.3872294789999</v>
      </c>
      <c r="K195" s="52">
        <v>424618.00000000006</v>
      </c>
      <c r="L195" s="18">
        <f>M195*10^6/K195</f>
        <v>21400</v>
      </c>
      <c r="M195" s="47">
        <v>9086.8252000000011</v>
      </c>
      <c r="N195" s="52">
        <v>377211</v>
      </c>
      <c r="O195" s="18">
        <f>P195*10^6/N195</f>
        <v>21399.999999999996</v>
      </c>
      <c r="P195" s="47">
        <v>8072.3153999999995</v>
      </c>
      <c r="Q195" s="52">
        <v>359425.50000000006</v>
      </c>
      <c r="R195" s="18">
        <f>S195*10^6/Q195</f>
        <v>21399.999999999996</v>
      </c>
      <c r="S195" s="47">
        <v>7691.7057000000004</v>
      </c>
      <c r="T195" s="52">
        <v>365314.29112390283</v>
      </c>
      <c r="U195" s="18">
        <f>V195*10^6/T195</f>
        <v>21399.999999999996</v>
      </c>
      <c r="V195" s="47">
        <v>7817.7258300515196</v>
      </c>
      <c r="W195" s="52">
        <v>372224.75250000006</v>
      </c>
      <c r="X195" s="18">
        <f>Y195*10^6/W195</f>
        <v>21399.999999999996</v>
      </c>
      <c r="Y195" s="47">
        <v>7965.6097035000003</v>
      </c>
      <c r="Z195" s="52">
        <v>402306.40807747678</v>
      </c>
      <c r="AA195" s="18">
        <f>AB195*10^6/Z195</f>
        <v>21399.999999999996</v>
      </c>
      <c r="AB195" s="47">
        <v>8609.3571328580019</v>
      </c>
      <c r="AC195" s="52">
        <v>430593.93490553566</v>
      </c>
      <c r="AD195" s="18">
        <f>AE195*10^6/AC195</f>
        <v>21399.999999999996</v>
      </c>
      <c r="AE195" s="47">
        <v>9214.7102069784614</v>
      </c>
      <c r="AF195" s="52">
        <v>448396.99336389534</v>
      </c>
      <c r="AG195" s="18">
        <f>AH195*10^6/AF195</f>
        <v>21399.999999999996</v>
      </c>
      <c r="AH195" s="47">
        <v>9595.6956579873586</v>
      </c>
      <c r="AI195" s="52">
        <v>467563.00000000006</v>
      </c>
      <c r="AJ195" s="18">
        <f>AK195*10^6/AI195</f>
        <v>22472.999999999996</v>
      </c>
      <c r="AK195" s="47">
        <v>10507.543299000001</v>
      </c>
      <c r="AL195" s="52">
        <v>386947.87199999997</v>
      </c>
      <c r="AM195" s="18">
        <f>AN195*10^6/AL195</f>
        <v>23772.999999999996</v>
      </c>
      <c r="AN195" s="47">
        <v>9198.9117610559988</v>
      </c>
      <c r="AO195" s="52">
        <v>411458.99488138291</v>
      </c>
      <c r="AP195" s="18">
        <f>AQ195*10^6/AO195</f>
        <v>25291.000000000004</v>
      </c>
      <c r="AQ195" s="47">
        <v>10406.209439545057</v>
      </c>
    </row>
    <row r="196" spans="1:43" ht="18" customHeight="1" x14ac:dyDescent="0.3">
      <c r="B196" s="45" t="s">
        <v>190</v>
      </c>
      <c r="C196" s="1">
        <v>8</v>
      </c>
      <c r="D196" s="1" t="s">
        <v>13</v>
      </c>
      <c r="E196" s="34" t="s">
        <v>2</v>
      </c>
      <c r="F196" s="48" t="s">
        <v>178</v>
      </c>
      <c r="G196" s="1" t="s">
        <v>189</v>
      </c>
      <c r="H196" s="7"/>
      <c r="J196" s="47">
        <v>3573.8907351746543</v>
      </c>
      <c r="K196" s="52">
        <v>43951.918345852158</v>
      </c>
      <c r="L196" s="18">
        <f>M196*10^6/K196</f>
        <v>75833</v>
      </c>
      <c r="M196" s="47">
        <v>3333.0058239210066</v>
      </c>
      <c r="N196" s="52">
        <v>40362.391030793537</v>
      </c>
      <c r="O196" s="18">
        <f>P196*10^6/N196</f>
        <v>76319</v>
      </c>
      <c r="P196" s="47">
        <v>3080.4173210791323</v>
      </c>
      <c r="Q196" s="52">
        <v>40091.536517087501</v>
      </c>
      <c r="R196" s="18">
        <f>S196*10^6/Q196</f>
        <v>78231.999999999985</v>
      </c>
      <c r="S196" s="47">
        <v>3136.4410848047892</v>
      </c>
      <c r="T196" s="52">
        <v>34272.995981041604</v>
      </c>
      <c r="U196" s="18">
        <f>V196*10^6/T196</f>
        <v>81431</v>
      </c>
      <c r="V196" s="47">
        <v>2790.8843357321989</v>
      </c>
      <c r="W196" s="52">
        <v>38511.17309238061</v>
      </c>
      <c r="X196" s="18">
        <f>Y196*10^6/W196</f>
        <v>83523</v>
      </c>
      <c r="Y196" s="47">
        <v>3216.5687101949056</v>
      </c>
      <c r="Z196" s="52">
        <v>43361.596330275228</v>
      </c>
      <c r="AA196" s="18">
        <f>AB196*10^6/Z196</f>
        <v>84828</v>
      </c>
      <c r="AB196" s="47">
        <v>3678.2774935045873</v>
      </c>
      <c r="AC196" s="52">
        <v>45867.760330578516</v>
      </c>
      <c r="AD196" s="18">
        <f>AE196*10^6/AC196</f>
        <v>86070</v>
      </c>
      <c r="AE196" s="47">
        <v>3947.8381316528926</v>
      </c>
      <c r="AF196" s="52">
        <v>48851.886524822694</v>
      </c>
      <c r="AG196" s="18">
        <f>AH196*10^6/AF196</f>
        <v>86846.999999999985</v>
      </c>
      <c r="AH196" s="47">
        <v>4242.6397890212756</v>
      </c>
      <c r="AI196" s="52">
        <v>49277.771055753263</v>
      </c>
      <c r="AJ196" s="18">
        <f>AK196*10^6/AI196</f>
        <v>87692</v>
      </c>
      <c r="AK196" s="47">
        <v>4321.266299421115</v>
      </c>
      <c r="AL196" s="52">
        <v>35974.710172744723</v>
      </c>
      <c r="AM196" s="18">
        <f>AN196*10^6/AL196</f>
        <v>87729.869008204987</v>
      </c>
      <c r="AN196" s="47">
        <v>3156.0566110630339</v>
      </c>
      <c r="AO196" s="52">
        <v>37575.555555555555</v>
      </c>
      <c r="AP196" s="18">
        <f>AQ196*10^6/AO196</f>
        <v>88184.297106664744</v>
      </c>
      <c r="AQ196" s="47">
        <v>3313.5739550590984</v>
      </c>
    </row>
    <row r="197" spans="1:43" ht="18" hidden="1" customHeight="1" outlineLevel="1" x14ac:dyDescent="0.3">
      <c r="B197" s="45" t="s">
        <v>188</v>
      </c>
      <c r="C197" s="1">
        <v>8</v>
      </c>
      <c r="D197" s="1" t="s">
        <v>13</v>
      </c>
      <c r="E197" s="34" t="s">
        <v>2</v>
      </c>
      <c r="F197" s="48" t="s">
        <v>178</v>
      </c>
      <c r="H197" s="7"/>
      <c r="J197" s="42"/>
      <c r="K197" s="7"/>
      <c r="M197" s="47">
        <v>0</v>
      </c>
      <c r="N197" s="7"/>
      <c r="P197" s="47">
        <v>0</v>
      </c>
      <c r="Q197" s="7"/>
      <c r="S197" s="47">
        <v>0</v>
      </c>
      <c r="T197" s="7"/>
      <c r="V197" s="47">
        <v>0</v>
      </c>
      <c r="W197" s="7"/>
      <c r="Y197" s="47">
        <v>0</v>
      </c>
      <c r="Z197" s="7"/>
      <c r="AB197" s="47">
        <v>0</v>
      </c>
      <c r="AC197" s="7"/>
      <c r="AE197" s="47">
        <v>0</v>
      </c>
      <c r="AF197" s="7"/>
      <c r="AH197" s="47">
        <v>0</v>
      </c>
      <c r="AI197" s="7"/>
      <c r="AK197" s="47">
        <v>0</v>
      </c>
      <c r="AL197" s="7"/>
      <c r="AN197" s="47">
        <v>0</v>
      </c>
      <c r="AO197" s="7"/>
      <c r="AQ197" s="47">
        <v>0</v>
      </c>
    </row>
    <row r="198" spans="1:43" ht="18" customHeight="1" collapsed="1" x14ac:dyDescent="0.3">
      <c r="B198" s="45" t="s">
        <v>187</v>
      </c>
      <c r="C198" s="1">
        <v>8</v>
      </c>
      <c r="D198" s="1" t="s">
        <v>13</v>
      </c>
      <c r="E198" s="34" t="s">
        <v>2</v>
      </c>
      <c r="F198" s="48" t="s">
        <v>178</v>
      </c>
      <c r="G198" s="1" t="s">
        <v>165</v>
      </c>
      <c r="H198" s="7"/>
      <c r="J198" s="42"/>
      <c r="K198" s="52">
        <v>5127</v>
      </c>
      <c r="L198" s="18">
        <f>M198*10^6/K198</f>
        <v>250000</v>
      </c>
      <c r="M198" s="47">
        <v>1281.75</v>
      </c>
      <c r="N198" s="52">
        <v>4475</v>
      </c>
      <c r="O198" s="18">
        <f>P198*10^6/N198</f>
        <v>250000</v>
      </c>
      <c r="P198" s="47">
        <v>1118.75</v>
      </c>
      <c r="Q198" s="52">
        <v>5015</v>
      </c>
      <c r="R198" s="18">
        <f>S198*10^6/Q198</f>
        <v>250000</v>
      </c>
      <c r="S198" s="47">
        <v>1253.75</v>
      </c>
      <c r="T198" s="52">
        <v>4526</v>
      </c>
      <c r="U198" s="18">
        <f>V198*10^6/T198</f>
        <v>250000</v>
      </c>
      <c r="V198" s="47">
        <v>1131.5</v>
      </c>
      <c r="W198" s="52">
        <v>5542</v>
      </c>
      <c r="X198" s="18">
        <f>Y198*10^6/W198</f>
        <v>250000</v>
      </c>
      <c r="Y198" s="47">
        <v>1385.5</v>
      </c>
      <c r="Z198" s="52">
        <v>5140</v>
      </c>
      <c r="AA198" s="18">
        <f>AB198*10^6/Z198</f>
        <v>250000</v>
      </c>
      <c r="AB198" s="47">
        <v>1285</v>
      </c>
      <c r="AC198" s="52">
        <v>4814</v>
      </c>
      <c r="AD198" s="18">
        <f>AE198*10^6/AC198</f>
        <v>250000</v>
      </c>
      <c r="AE198" s="47">
        <v>1203.5</v>
      </c>
      <c r="AF198" s="52">
        <v>4668</v>
      </c>
      <c r="AG198" s="18">
        <f>AH198*10^6/AF198</f>
        <v>250000</v>
      </c>
      <c r="AH198" s="47">
        <v>1167</v>
      </c>
      <c r="AI198" s="52">
        <v>4946</v>
      </c>
      <c r="AJ198" s="18">
        <f>AK198*10^6/AI198</f>
        <v>250000</v>
      </c>
      <c r="AK198" s="47">
        <v>1236.5</v>
      </c>
      <c r="AL198" s="52">
        <v>4094</v>
      </c>
      <c r="AM198" s="18">
        <f>AN198*10^6/AL198</f>
        <v>250000</v>
      </c>
      <c r="AN198" s="47">
        <v>1023.5</v>
      </c>
      <c r="AO198" s="52">
        <v>4234.2494769874484</v>
      </c>
      <c r="AP198" s="18">
        <f>AQ198*10^6/AO198</f>
        <v>250000</v>
      </c>
      <c r="AQ198" s="47">
        <v>1058.5623692468621</v>
      </c>
    </row>
    <row r="199" spans="1:43" ht="18" customHeight="1" x14ac:dyDescent="0.3">
      <c r="B199" s="45"/>
      <c r="E199" s="51"/>
      <c r="F199" s="48"/>
      <c r="H199" s="7"/>
      <c r="J199" s="50"/>
      <c r="K199" s="7"/>
      <c r="M199" s="50"/>
      <c r="N199" s="7"/>
      <c r="P199" s="50"/>
      <c r="Q199" s="7"/>
      <c r="S199" s="50"/>
      <c r="T199" s="7"/>
      <c r="V199" s="50"/>
      <c r="W199" s="7"/>
      <c r="Y199" s="50"/>
      <c r="Z199" s="7"/>
      <c r="AB199" s="50"/>
      <c r="AC199" s="7"/>
      <c r="AE199" s="50"/>
      <c r="AF199" s="7"/>
      <c r="AH199" s="50"/>
      <c r="AI199" s="7"/>
      <c r="AK199" s="50"/>
      <c r="AL199" s="7"/>
      <c r="AN199" s="50"/>
      <c r="AO199" s="7"/>
      <c r="AQ199" s="50"/>
    </row>
    <row r="200" spans="1:43" ht="18" customHeight="1" x14ac:dyDescent="0.3">
      <c r="B200" s="41" t="s">
        <v>186</v>
      </c>
      <c r="C200" s="40"/>
      <c r="D200" s="40"/>
      <c r="E200" s="40"/>
      <c r="F200" s="40"/>
      <c r="G200" s="40"/>
      <c r="H200" s="7"/>
      <c r="J200" s="39">
        <f>SUM(J195:J198)</f>
        <v>12550.277964653655</v>
      </c>
      <c r="K200" s="7"/>
      <c r="M200" s="39">
        <f>SUM(M195:M198)</f>
        <v>13701.581023921008</v>
      </c>
      <c r="N200" s="7"/>
      <c r="P200" s="39">
        <f>SUM(P195:P198)</f>
        <v>12271.482721079132</v>
      </c>
      <c r="Q200" s="7"/>
      <c r="S200" s="39">
        <f>SUM(S195:S198)</f>
        <v>12081.896784804791</v>
      </c>
      <c r="T200" s="7"/>
      <c r="V200" s="39">
        <f>SUM(V195:V198)</f>
        <v>11740.110165783719</v>
      </c>
      <c r="W200" s="7"/>
      <c r="Y200" s="39">
        <f>SUM(Y195:Y198)</f>
        <v>12567.678413694906</v>
      </c>
      <c r="Z200" s="7"/>
      <c r="AB200" s="39">
        <f>SUM(AB195:AB198)</f>
        <v>13572.634626362589</v>
      </c>
      <c r="AC200" s="7"/>
      <c r="AE200" s="39">
        <f>SUM(AE195:AE198)</f>
        <v>14366.048338631354</v>
      </c>
      <c r="AF200" s="7"/>
      <c r="AH200" s="39">
        <f>SUM(AH195:AH198)</f>
        <v>15005.335447008634</v>
      </c>
      <c r="AI200" s="7"/>
      <c r="AK200" s="39">
        <f>SUM(AK195:AK198)</f>
        <v>16065.309598421116</v>
      </c>
      <c r="AL200" s="7"/>
      <c r="AN200" s="39">
        <f>SUM(AN195:AN198)</f>
        <v>13378.468372119032</v>
      </c>
      <c r="AO200" s="7"/>
      <c r="AQ200" s="39">
        <f>SUM(AQ195:AQ198)</f>
        <v>14778.345763851017</v>
      </c>
    </row>
    <row r="201" spans="1:43" ht="18" customHeight="1" x14ac:dyDescent="0.3">
      <c r="B201" s="7"/>
      <c r="H201" s="7"/>
      <c r="J201" s="42"/>
      <c r="K201" s="7"/>
      <c r="M201" s="42"/>
      <c r="N201" s="7"/>
      <c r="P201" s="42"/>
      <c r="Q201" s="7"/>
      <c r="S201" s="42"/>
      <c r="T201" s="7"/>
      <c r="V201" s="42"/>
      <c r="W201" s="7"/>
      <c r="Y201" s="42"/>
      <c r="Z201" s="7"/>
      <c r="AB201" s="42"/>
      <c r="AC201" s="7"/>
      <c r="AE201" s="42"/>
      <c r="AF201" s="7"/>
      <c r="AH201" s="42"/>
      <c r="AI201" s="7"/>
      <c r="AK201" s="42"/>
      <c r="AL201" s="7"/>
      <c r="AN201" s="42"/>
      <c r="AO201" s="7"/>
      <c r="AQ201" s="42"/>
    </row>
    <row r="202" spans="1:43" ht="18" customHeight="1" x14ac:dyDescent="0.3">
      <c r="B202" s="41" t="s">
        <v>185</v>
      </c>
      <c r="C202" s="40"/>
      <c r="D202" s="40"/>
      <c r="E202" s="40"/>
      <c r="F202" s="40"/>
      <c r="G202" s="40"/>
      <c r="H202" s="7"/>
      <c r="J202" s="39">
        <f>J183+J189+J192+J200</f>
        <v>13123.903474654893</v>
      </c>
      <c r="K202" s="7"/>
      <c r="M202" s="39">
        <f>M183+M189+M192+M200</f>
        <v>13801.152037871134</v>
      </c>
      <c r="N202" s="7"/>
      <c r="P202" s="39">
        <f>P183+P189+P192+P200</f>
        <v>12451.333978215946</v>
      </c>
      <c r="Q202" s="7"/>
      <c r="S202" s="39">
        <f>S183+S189+S192+S200</f>
        <v>12319.02283860426</v>
      </c>
      <c r="T202" s="7"/>
      <c r="V202" s="39">
        <f>V183+V189+V192+V200</f>
        <v>11987.205654394464</v>
      </c>
      <c r="W202" s="7"/>
      <c r="Y202" s="39">
        <f>Y183+Y189+Y192+Y200</f>
        <v>12806.996004768829</v>
      </c>
      <c r="Z202" s="7"/>
      <c r="AB202" s="39">
        <f>AB183+AB189+AB192+AB200</f>
        <v>13886.997555170001</v>
      </c>
      <c r="AC202" s="7"/>
      <c r="AE202" s="39">
        <f>AE183+AE189+AE192+AE200</f>
        <v>14762.882416472792</v>
      </c>
      <c r="AF202" s="7"/>
      <c r="AH202" s="39">
        <f>AH183+AH189+AH192+AH200</f>
        <v>15533.490085800224</v>
      </c>
      <c r="AI202" s="7"/>
      <c r="AK202" s="39">
        <f>AK183+AK189+AK192+AK200</f>
        <v>16678.194528699809</v>
      </c>
      <c r="AL202" s="7"/>
      <c r="AN202" s="39">
        <f>AN183+AN189+AN192+AN200</f>
        <v>14122.855855222169</v>
      </c>
      <c r="AO202" s="7"/>
      <c r="AQ202" s="39">
        <f>AQ183+AQ189+AQ192+AQ200</f>
        <v>15685.676785246811</v>
      </c>
    </row>
    <row r="203" spans="1:43" ht="18" customHeight="1" x14ac:dyDescent="0.3">
      <c r="B203" s="7"/>
      <c r="H203" s="7"/>
      <c r="J203" s="42"/>
      <c r="K203" s="7"/>
      <c r="M203" s="42"/>
      <c r="N203" s="7"/>
      <c r="P203" s="42"/>
      <c r="Q203" s="7"/>
      <c r="S203" s="42"/>
      <c r="T203" s="7"/>
      <c r="V203" s="42"/>
      <c r="W203" s="7"/>
      <c r="Y203" s="42"/>
      <c r="Z203" s="7"/>
      <c r="AB203" s="42"/>
      <c r="AC203" s="7"/>
      <c r="AE203" s="42"/>
      <c r="AF203" s="7"/>
      <c r="AH203" s="42"/>
      <c r="AI203" s="7"/>
      <c r="AK203" s="42"/>
      <c r="AL203" s="7"/>
      <c r="AN203" s="42"/>
      <c r="AO203" s="7"/>
      <c r="AQ203" s="42"/>
    </row>
    <row r="204" spans="1:43" ht="18" customHeight="1" x14ac:dyDescent="0.3">
      <c r="A204" s="24"/>
      <c r="B204" s="43" t="s">
        <v>38</v>
      </c>
      <c r="H204" s="7"/>
      <c r="J204" s="42"/>
      <c r="K204" s="7"/>
      <c r="M204" s="42"/>
      <c r="N204" s="7"/>
      <c r="P204" s="42"/>
      <c r="Q204" s="7"/>
      <c r="S204" s="42"/>
      <c r="T204" s="7"/>
      <c r="V204" s="42"/>
      <c r="W204" s="7"/>
      <c r="Y204" s="42"/>
      <c r="Z204" s="7"/>
      <c r="AB204" s="42"/>
      <c r="AC204" s="7"/>
      <c r="AE204" s="42"/>
      <c r="AF204" s="7"/>
      <c r="AH204" s="42"/>
      <c r="AI204" s="7"/>
      <c r="AK204" s="42"/>
      <c r="AL204" s="7"/>
      <c r="AN204" s="42"/>
      <c r="AO204" s="7"/>
      <c r="AQ204" s="42"/>
    </row>
    <row r="205" spans="1:43" ht="18" customHeight="1" x14ac:dyDescent="0.3">
      <c r="A205" s="24"/>
      <c r="B205" s="43"/>
      <c r="H205" s="7"/>
      <c r="J205" s="42"/>
      <c r="K205" s="7"/>
      <c r="M205" s="42"/>
      <c r="N205" s="7"/>
      <c r="P205" s="42"/>
      <c r="Q205" s="7"/>
      <c r="S205" s="42"/>
      <c r="T205" s="7"/>
      <c r="V205" s="42"/>
      <c r="W205" s="7"/>
      <c r="Y205" s="42"/>
      <c r="Z205" s="7"/>
      <c r="AB205" s="42"/>
      <c r="AC205" s="7"/>
      <c r="AE205" s="42"/>
      <c r="AF205" s="7"/>
      <c r="AH205" s="42"/>
      <c r="AI205" s="7"/>
      <c r="AK205" s="42"/>
      <c r="AL205" s="7"/>
      <c r="AN205" s="42"/>
      <c r="AO205" s="7"/>
      <c r="AQ205" s="42"/>
    </row>
    <row r="206" spans="1:43" ht="18" customHeight="1" x14ac:dyDescent="0.3">
      <c r="B206" s="46" t="s">
        <v>184</v>
      </c>
      <c r="H206" s="7"/>
      <c r="J206" s="42"/>
      <c r="K206" s="7"/>
      <c r="M206" s="42"/>
      <c r="N206" s="7"/>
      <c r="P206" s="42"/>
      <c r="Q206" s="7"/>
      <c r="S206" s="42"/>
      <c r="T206" s="7"/>
      <c r="V206" s="42"/>
      <c r="W206" s="7"/>
      <c r="Y206" s="42"/>
      <c r="Z206" s="7"/>
      <c r="AB206" s="42"/>
      <c r="AC206" s="7"/>
      <c r="AE206" s="42"/>
      <c r="AF206" s="7"/>
      <c r="AH206" s="42"/>
      <c r="AI206" s="7"/>
      <c r="AK206" s="42"/>
      <c r="AL206" s="7"/>
      <c r="AN206" s="42"/>
      <c r="AO206" s="7"/>
      <c r="AQ206" s="42"/>
    </row>
    <row r="207" spans="1:43" ht="18" customHeight="1" x14ac:dyDescent="0.3">
      <c r="B207" s="45" t="s">
        <v>183</v>
      </c>
      <c r="C207" s="1">
        <v>9</v>
      </c>
      <c r="D207" s="1" t="s">
        <v>11</v>
      </c>
      <c r="E207" s="15" t="s">
        <v>21</v>
      </c>
      <c r="F207" s="48" t="s">
        <v>182</v>
      </c>
      <c r="G207" s="1" t="s">
        <v>181</v>
      </c>
      <c r="H207" s="7"/>
      <c r="J207" s="47">
        <v>1241.1600000000001</v>
      </c>
      <c r="K207" s="52">
        <v>161578.78539081055</v>
      </c>
      <c r="L207" s="18">
        <f>M207*10^6/K207</f>
        <v>3880.3500927335026</v>
      </c>
      <c r="M207" s="47">
        <v>626.98225487499849</v>
      </c>
      <c r="N207" s="52">
        <v>161578.78539081058</v>
      </c>
      <c r="O207" s="18">
        <f>P207*10^6/N207</f>
        <v>3880.350092733494</v>
      </c>
      <c r="P207" s="47">
        <v>626.98225487499712</v>
      </c>
      <c r="Q207" s="52">
        <v>161578.78539081052</v>
      </c>
      <c r="R207" s="18">
        <f>S207*10^6/Q207</f>
        <v>3880.3500927334985</v>
      </c>
      <c r="S207" s="47">
        <v>626.98225487499758</v>
      </c>
      <c r="T207" s="52">
        <v>161578.78539081055</v>
      </c>
      <c r="U207" s="18">
        <f>V207*10^6/T207</f>
        <v>3880.3500927335008</v>
      </c>
      <c r="V207" s="47">
        <v>626.98225487499803</v>
      </c>
      <c r="W207" s="52">
        <v>161578.78539081058</v>
      </c>
      <c r="X207" s="18">
        <f>Y207*10^6/W207</f>
        <v>3880.3500927334999</v>
      </c>
      <c r="Y207" s="47">
        <v>626.98225487499815</v>
      </c>
      <c r="Z207" s="52">
        <v>161578.78539081052</v>
      </c>
      <c r="AA207" s="18">
        <f>AB207*10^6/Z207</f>
        <v>3880.3500927334953</v>
      </c>
      <c r="AB207" s="47">
        <v>626.98225487499712</v>
      </c>
      <c r="AC207" s="52">
        <v>161578.78539081058</v>
      </c>
      <c r="AD207" s="18">
        <f>AE207*10^6/AC207</f>
        <v>3880.3500927334985</v>
      </c>
      <c r="AE207" s="47">
        <v>626.98225487499781</v>
      </c>
      <c r="AF207" s="52">
        <v>165477.05823968697</v>
      </c>
      <c r="AG207" s="18">
        <f>AH207*10^6/AF207</f>
        <v>4036.0008974064476</v>
      </c>
      <c r="AH207" s="47">
        <v>667.8655555555556</v>
      </c>
      <c r="AI207" s="52">
        <v>171233.57466835983</v>
      </c>
      <c r="AJ207" s="18">
        <f>AK207*10^6/AI207</f>
        <v>3372.3850983895759</v>
      </c>
      <c r="AK207" s="47">
        <v>577.46555555555551</v>
      </c>
      <c r="AL207" s="52">
        <v>171324.67004875481</v>
      </c>
      <c r="AM207" s="18">
        <f>AN207*10^6/AL207</f>
        <v>7252.8375490020762</v>
      </c>
      <c r="AN207" s="47">
        <v>1242.5900000000001</v>
      </c>
      <c r="AO207" s="52">
        <v>163989.86768858411</v>
      </c>
      <c r="AP207" s="18">
        <f>AQ207*10^6/AO207</f>
        <v>4808.1019340616785</v>
      </c>
      <c r="AQ207" s="47">
        <v>788.48</v>
      </c>
    </row>
    <row r="208" spans="1:43" ht="18" customHeight="1" x14ac:dyDescent="0.3">
      <c r="B208" s="7"/>
      <c r="H208" s="7"/>
      <c r="J208" s="42"/>
      <c r="K208" s="7"/>
      <c r="M208" s="42"/>
      <c r="N208" s="7"/>
      <c r="P208" s="42"/>
      <c r="Q208" s="7"/>
      <c r="S208" s="42"/>
      <c r="T208" s="7"/>
      <c r="V208" s="42"/>
      <c r="W208" s="7"/>
      <c r="Y208" s="42"/>
      <c r="Z208" s="7"/>
      <c r="AB208" s="42"/>
      <c r="AC208" s="7"/>
      <c r="AE208" s="42"/>
      <c r="AF208" s="7"/>
      <c r="AH208" s="42"/>
      <c r="AI208" s="7"/>
      <c r="AK208" s="42"/>
      <c r="AL208" s="7"/>
      <c r="AN208" s="42"/>
      <c r="AO208" s="7"/>
      <c r="AQ208" s="42"/>
    </row>
    <row r="209" spans="1:43" ht="18" customHeight="1" x14ac:dyDescent="0.3">
      <c r="B209" s="46" t="s">
        <v>176</v>
      </c>
      <c r="H209" s="7"/>
      <c r="J209" s="42"/>
      <c r="K209" s="7"/>
      <c r="M209" s="42"/>
      <c r="N209" s="7"/>
      <c r="P209" s="42"/>
      <c r="Q209" s="7"/>
      <c r="S209" s="42"/>
      <c r="T209" s="7"/>
      <c r="V209" s="42"/>
      <c r="W209" s="7"/>
      <c r="Y209" s="42"/>
      <c r="Z209" s="7"/>
      <c r="AB209" s="42"/>
      <c r="AC209" s="7"/>
      <c r="AE209" s="42"/>
      <c r="AF209" s="7"/>
      <c r="AH209" s="42"/>
      <c r="AI209" s="7"/>
      <c r="AK209" s="42"/>
      <c r="AL209" s="7"/>
      <c r="AN209" s="42"/>
      <c r="AO209" s="7"/>
      <c r="AQ209" s="42"/>
    </row>
    <row r="210" spans="1:43" ht="18" customHeight="1" x14ac:dyDescent="0.3">
      <c r="B210" s="45" t="s">
        <v>180</v>
      </c>
      <c r="C210" s="1">
        <v>9</v>
      </c>
      <c r="D210" s="1" t="s">
        <v>13</v>
      </c>
      <c r="E210" s="15" t="s">
        <v>21</v>
      </c>
      <c r="F210" s="48" t="s">
        <v>178</v>
      </c>
      <c r="G210" s="1" t="s">
        <v>177</v>
      </c>
      <c r="H210" s="7"/>
      <c r="J210" s="47">
        <v>79.543059638700001</v>
      </c>
      <c r="K210" s="52">
        <v>248.6</v>
      </c>
      <c r="L210" s="18">
        <f>M210*10^3/K210</f>
        <v>224.22365245374095</v>
      </c>
      <c r="M210" s="47">
        <v>55.741999999999997</v>
      </c>
      <c r="N210" s="52">
        <v>231.79999999999998</v>
      </c>
      <c r="O210" s="18">
        <f>P210*10^3/N210</f>
        <v>223.29421915444348</v>
      </c>
      <c r="P210" s="47">
        <v>51.759599999999999</v>
      </c>
      <c r="Q210" s="52">
        <v>269.39999999999998</v>
      </c>
      <c r="R210" s="18">
        <f>S210*10^3/Q210</f>
        <v>224.02227171492206</v>
      </c>
      <c r="S210" s="47">
        <v>60.351599999999998</v>
      </c>
      <c r="T210" s="52">
        <v>259.8</v>
      </c>
      <c r="U210" s="18">
        <f>V210*10^3/T210</f>
        <v>224.7528868360277</v>
      </c>
      <c r="V210" s="47">
        <v>58.390799999999999</v>
      </c>
      <c r="W210" s="52">
        <v>264</v>
      </c>
      <c r="X210" s="18">
        <f>Y210*10^3/W210</f>
        <v>221.72727272727272</v>
      </c>
      <c r="Y210" s="47">
        <v>58.536000000000001</v>
      </c>
      <c r="Z210" s="52">
        <v>268</v>
      </c>
      <c r="AA210" s="18">
        <f>AB210*10^3/Z210</f>
        <v>231.30597014925374</v>
      </c>
      <c r="AB210" s="47">
        <v>61.99</v>
      </c>
      <c r="AC210" s="52">
        <v>262</v>
      </c>
      <c r="AD210" s="18">
        <f>AE210*10^3/AC210</f>
        <v>338.01526717557255</v>
      </c>
      <c r="AE210" s="47">
        <v>88.56</v>
      </c>
      <c r="AF210" s="52">
        <v>264</v>
      </c>
      <c r="AG210" s="18">
        <f>AH210*10^3/AF210</f>
        <v>291.90732585215619</v>
      </c>
      <c r="AH210" s="47">
        <v>77.063534024969243</v>
      </c>
      <c r="AI210" s="52">
        <v>259.20999999999998</v>
      </c>
      <c r="AJ210" s="18">
        <f>AK210*10^3/AI210</f>
        <v>285.22229852243356</v>
      </c>
      <c r="AK210" s="47">
        <v>73.93247199999999</v>
      </c>
      <c r="AL210" s="52">
        <v>239.58929999999998</v>
      </c>
      <c r="AM210" s="18">
        <f>AN210*10^3/AL210</f>
        <v>331.99754596177712</v>
      </c>
      <c r="AN210" s="47">
        <v>79.543059638700001</v>
      </c>
      <c r="AO210" s="52">
        <v>249.63970800000001</v>
      </c>
      <c r="AP210" s="18">
        <f>AQ210*10^3/AO210</f>
        <v>364.36467224997722</v>
      </c>
      <c r="AQ210" s="47">
        <v>90.959890386000012</v>
      </c>
    </row>
    <row r="211" spans="1:43" ht="18" customHeight="1" x14ac:dyDescent="0.3">
      <c r="B211" s="45" t="s">
        <v>179</v>
      </c>
      <c r="C211" s="1">
        <v>9</v>
      </c>
      <c r="D211" s="1" t="s">
        <v>13</v>
      </c>
      <c r="E211" s="15" t="s">
        <v>21</v>
      </c>
      <c r="F211" s="48" t="s">
        <v>178</v>
      </c>
      <c r="G211" s="1" t="s">
        <v>177</v>
      </c>
      <c r="H211" s="7"/>
      <c r="J211" s="47">
        <v>723.49199999999996</v>
      </c>
      <c r="K211" s="52">
        <v>37</v>
      </c>
      <c r="L211" s="18">
        <f>M211*10^3/K211</f>
        <v>959</v>
      </c>
      <c r="M211" s="47">
        <v>35.482999999999997</v>
      </c>
      <c r="N211" s="52">
        <v>46.1</v>
      </c>
      <c r="O211" s="18">
        <f>P211*10^3/N211</f>
        <v>968</v>
      </c>
      <c r="P211" s="47">
        <v>44.6248</v>
      </c>
      <c r="Q211" s="52">
        <v>56.6</v>
      </c>
      <c r="R211" s="18">
        <f>S211*10^3/Q211</f>
        <v>977</v>
      </c>
      <c r="S211" s="47">
        <v>55.298200000000001</v>
      </c>
      <c r="T211" s="52">
        <v>77.5</v>
      </c>
      <c r="U211" s="18">
        <f>V211*10^3/T211</f>
        <v>986</v>
      </c>
      <c r="V211" s="47">
        <v>76.415000000000006</v>
      </c>
      <c r="W211" s="52">
        <v>92.679000000000002</v>
      </c>
      <c r="X211" s="18">
        <f>Y211*10^3/W211</f>
        <v>994.99999999999989</v>
      </c>
      <c r="Y211" s="47">
        <v>92.215604999999996</v>
      </c>
      <c r="Z211" s="52">
        <v>119</v>
      </c>
      <c r="AA211" s="18">
        <f>AB211*10^3/Z211</f>
        <v>1018</v>
      </c>
      <c r="AB211" s="47">
        <v>121.142</v>
      </c>
      <c r="AC211" s="52">
        <v>242.66</v>
      </c>
      <c r="AD211" s="18">
        <f>AE211*10^3/AC211</f>
        <v>1564</v>
      </c>
      <c r="AE211" s="47">
        <v>379.52024</v>
      </c>
      <c r="AF211" s="52">
        <v>268.7</v>
      </c>
      <c r="AG211" s="18">
        <f>AH211*10^3/AF211</f>
        <v>1585</v>
      </c>
      <c r="AH211" s="47">
        <v>425.8895</v>
      </c>
      <c r="AI211" s="52">
        <v>293.7</v>
      </c>
      <c r="AJ211" s="18">
        <f>AK211*10^3/AI211</f>
        <v>1749</v>
      </c>
      <c r="AK211" s="47">
        <v>513.68129999999996</v>
      </c>
      <c r="AL211" s="52">
        <v>348</v>
      </c>
      <c r="AM211" s="18">
        <f>AN211*10^3/AL211</f>
        <v>2079</v>
      </c>
      <c r="AN211" s="47">
        <v>723.49199999999996</v>
      </c>
      <c r="AO211" s="52">
        <v>499</v>
      </c>
      <c r="AP211" s="18">
        <f>AQ211*10^3/AO211</f>
        <v>1993</v>
      </c>
      <c r="AQ211" s="47">
        <v>994.50699999999995</v>
      </c>
    </row>
    <row r="212" spans="1:43" ht="18" customHeight="1" x14ac:dyDescent="0.3">
      <c r="B212" s="45"/>
      <c r="E212" s="51"/>
      <c r="F212" s="48"/>
      <c r="H212" s="7"/>
      <c r="J212" s="50"/>
      <c r="K212" s="7"/>
      <c r="M212" s="50"/>
      <c r="N212" s="7"/>
      <c r="P212" s="50"/>
      <c r="Q212" s="7"/>
      <c r="S212" s="50"/>
      <c r="T212" s="7"/>
      <c r="V212" s="50"/>
      <c r="W212" s="7"/>
      <c r="Y212" s="50"/>
      <c r="Z212" s="7"/>
      <c r="AB212" s="50"/>
      <c r="AC212" s="7"/>
      <c r="AE212" s="50"/>
      <c r="AF212" s="7"/>
      <c r="AH212" s="50"/>
      <c r="AI212" s="7"/>
      <c r="AK212" s="50"/>
      <c r="AL212" s="7"/>
      <c r="AN212" s="50"/>
      <c r="AO212" s="7"/>
      <c r="AQ212" s="50"/>
    </row>
    <row r="213" spans="1:43" ht="18" customHeight="1" x14ac:dyDescent="0.3">
      <c r="B213" s="41" t="s">
        <v>176</v>
      </c>
      <c r="C213" s="40"/>
      <c r="D213" s="40"/>
      <c r="E213" s="40"/>
      <c r="F213" s="40"/>
      <c r="G213" s="40"/>
      <c r="H213" s="7"/>
      <c r="J213" s="39">
        <f>SUM(J210:J211)</f>
        <v>803.03505963869998</v>
      </c>
      <c r="K213" s="7"/>
      <c r="M213" s="39">
        <f>SUM(M210:M211)</f>
        <v>91.224999999999994</v>
      </c>
      <c r="N213" s="7"/>
      <c r="P213" s="39">
        <f>SUM(P210:P211)</f>
        <v>96.384399999999999</v>
      </c>
      <c r="Q213" s="7"/>
      <c r="S213" s="39">
        <f>SUM(S210:S211)</f>
        <v>115.6498</v>
      </c>
      <c r="T213" s="7"/>
      <c r="V213" s="39">
        <f>SUM(V210:V211)</f>
        <v>134.8058</v>
      </c>
      <c r="W213" s="7"/>
      <c r="Y213" s="39">
        <f>SUM(Y210:Y211)</f>
        <v>150.75160499999998</v>
      </c>
      <c r="Z213" s="7"/>
      <c r="AB213" s="39">
        <f>SUM(AB210:AB211)</f>
        <v>183.13200000000001</v>
      </c>
      <c r="AC213" s="7"/>
      <c r="AE213" s="39">
        <f>SUM(AE210:AE211)</f>
        <v>468.08024</v>
      </c>
      <c r="AF213" s="7"/>
      <c r="AH213" s="39">
        <f>SUM(AH210:AH211)</f>
        <v>502.95303402496927</v>
      </c>
      <c r="AI213" s="7"/>
      <c r="AK213" s="39">
        <f>SUM(AK210:AK211)</f>
        <v>587.61377199999993</v>
      </c>
      <c r="AL213" s="7"/>
      <c r="AN213" s="39">
        <f>SUM(AN210:AN211)</f>
        <v>803.03505963869998</v>
      </c>
      <c r="AO213" s="7"/>
      <c r="AQ213" s="39">
        <f>SUM(AQ210:AQ211)</f>
        <v>1085.4668903859999</v>
      </c>
    </row>
    <row r="214" spans="1:43" ht="18" customHeight="1" x14ac:dyDescent="0.3">
      <c r="B214" s="7"/>
      <c r="H214" s="7"/>
      <c r="J214" s="42"/>
      <c r="K214" s="7"/>
      <c r="M214" s="42"/>
      <c r="N214" s="7"/>
      <c r="P214" s="42"/>
      <c r="Q214" s="7"/>
      <c r="S214" s="42"/>
      <c r="T214" s="7"/>
      <c r="V214" s="42"/>
      <c r="W214" s="7"/>
      <c r="Y214" s="42"/>
      <c r="Z214" s="7"/>
      <c r="AB214" s="42"/>
      <c r="AC214" s="7"/>
      <c r="AE214" s="42"/>
      <c r="AF214" s="7"/>
      <c r="AH214" s="42"/>
      <c r="AI214" s="7"/>
      <c r="AK214" s="42"/>
      <c r="AL214" s="7"/>
      <c r="AN214" s="42"/>
      <c r="AO214" s="7"/>
      <c r="AQ214" s="42"/>
    </row>
    <row r="215" spans="1:43" ht="18" customHeight="1" x14ac:dyDescent="0.3">
      <c r="B215" s="41" t="s">
        <v>175</v>
      </c>
      <c r="C215" s="40"/>
      <c r="D215" s="40"/>
      <c r="E215" s="40"/>
      <c r="F215" s="40"/>
      <c r="G215" s="40"/>
      <c r="H215" s="7"/>
      <c r="J215" s="39">
        <f>J207+J213</f>
        <v>2044.1950596387001</v>
      </c>
      <c r="K215" s="7"/>
      <c r="M215" s="39">
        <f>M207+M213</f>
        <v>718.20725487499851</v>
      </c>
      <c r="N215" s="7"/>
      <c r="P215" s="39">
        <f>P207+P213</f>
        <v>723.36665487499715</v>
      </c>
      <c r="Q215" s="7"/>
      <c r="S215" s="39">
        <f>S207+S213</f>
        <v>742.63205487499761</v>
      </c>
      <c r="T215" s="7"/>
      <c r="V215" s="39">
        <f>V207+V213</f>
        <v>761.78805487499801</v>
      </c>
      <c r="W215" s="7"/>
      <c r="Y215" s="39">
        <f>Y207+Y213</f>
        <v>777.73385987499819</v>
      </c>
      <c r="Z215" s="7"/>
      <c r="AB215" s="39">
        <f>AB207+AB213</f>
        <v>810.11425487499719</v>
      </c>
      <c r="AC215" s="7"/>
      <c r="AE215" s="39">
        <f>AE207+AE213</f>
        <v>1095.0624948749978</v>
      </c>
      <c r="AF215" s="7"/>
      <c r="AH215" s="39">
        <f>AH207+AH213</f>
        <v>1170.818589580525</v>
      </c>
      <c r="AI215" s="7"/>
      <c r="AK215" s="39">
        <f>AK207+AK213</f>
        <v>1165.0793275555554</v>
      </c>
      <c r="AL215" s="7"/>
      <c r="AN215" s="39">
        <f>AN207+AN213</f>
        <v>2045.6250596387001</v>
      </c>
      <c r="AO215" s="7"/>
      <c r="AQ215" s="39">
        <f>AQ207+AQ213</f>
        <v>1873.946890386</v>
      </c>
    </row>
    <row r="216" spans="1:43" ht="18" customHeight="1" x14ac:dyDescent="0.3">
      <c r="B216" s="7"/>
      <c r="H216" s="7"/>
      <c r="J216" s="42"/>
      <c r="K216" s="7"/>
      <c r="M216" s="42"/>
      <c r="N216" s="7"/>
      <c r="P216" s="42"/>
      <c r="Q216" s="7"/>
      <c r="S216" s="42"/>
      <c r="T216" s="7"/>
      <c r="V216" s="42"/>
      <c r="W216" s="7"/>
      <c r="Y216" s="42"/>
      <c r="Z216" s="7"/>
      <c r="AB216" s="42"/>
      <c r="AC216" s="7"/>
      <c r="AE216" s="42"/>
      <c r="AF216" s="7"/>
      <c r="AH216" s="42"/>
      <c r="AI216" s="7"/>
      <c r="AK216" s="42"/>
      <c r="AL216" s="7"/>
      <c r="AN216" s="42"/>
      <c r="AO216" s="7"/>
      <c r="AQ216" s="42"/>
    </row>
    <row r="217" spans="1:43" ht="18" hidden="1" customHeight="1" outlineLevel="2" x14ac:dyDescent="0.3">
      <c r="A217" s="24"/>
      <c r="B217" s="43" t="s">
        <v>37</v>
      </c>
      <c r="H217" s="7"/>
      <c r="J217" s="42"/>
      <c r="K217" s="7"/>
      <c r="M217" s="42"/>
      <c r="N217" s="7"/>
      <c r="P217" s="42"/>
      <c r="Q217" s="7"/>
      <c r="S217" s="42"/>
      <c r="T217" s="7"/>
      <c r="V217" s="42"/>
      <c r="W217" s="7"/>
      <c r="Y217" s="42"/>
      <c r="Z217" s="7"/>
      <c r="AB217" s="42"/>
      <c r="AC217" s="7"/>
      <c r="AE217" s="42"/>
      <c r="AF217" s="7"/>
      <c r="AH217" s="42"/>
      <c r="AI217" s="7"/>
      <c r="AK217" s="42"/>
      <c r="AL217" s="7"/>
      <c r="AN217" s="42"/>
      <c r="AO217" s="7"/>
      <c r="AQ217" s="42"/>
    </row>
    <row r="218" spans="1:43" ht="18" hidden="1" customHeight="1" outlineLevel="2" x14ac:dyDescent="0.3">
      <c r="B218" s="46" t="s">
        <v>174</v>
      </c>
      <c r="H218" s="7"/>
      <c r="J218" s="42"/>
      <c r="K218" s="7"/>
      <c r="M218" s="42"/>
      <c r="N218" s="7"/>
      <c r="P218" s="42"/>
      <c r="Q218" s="7"/>
      <c r="S218" s="42"/>
      <c r="T218" s="7"/>
      <c r="V218" s="42"/>
      <c r="W218" s="7"/>
      <c r="Y218" s="42"/>
      <c r="Z218" s="7"/>
      <c r="AB218" s="42"/>
      <c r="AC218" s="7"/>
      <c r="AE218" s="42"/>
      <c r="AF218" s="7"/>
      <c r="AH218" s="42"/>
      <c r="AI218" s="7"/>
      <c r="AK218" s="42"/>
      <c r="AL218" s="7"/>
      <c r="AN218" s="42"/>
      <c r="AO218" s="7"/>
      <c r="AQ218" s="42"/>
    </row>
    <row r="219" spans="1:43" ht="18" hidden="1" customHeight="1" outlineLevel="2" x14ac:dyDescent="0.3">
      <c r="B219" s="45" t="s">
        <v>174</v>
      </c>
      <c r="C219" s="1">
        <v>10</v>
      </c>
      <c r="D219" s="1" t="s">
        <v>11</v>
      </c>
      <c r="E219" s="1" t="s">
        <v>21</v>
      </c>
      <c r="F219" s="48" t="s">
        <v>70</v>
      </c>
      <c r="H219" s="7"/>
      <c r="J219" s="42"/>
      <c r="K219" s="7"/>
      <c r="M219" s="42"/>
      <c r="N219" s="7"/>
      <c r="P219" s="42"/>
      <c r="Q219" s="7"/>
      <c r="S219" s="42"/>
      <c r="T219" s="7"/>
      <c r="V219" s="42"/>
      <c r="W219" s="7"/>
      <c r="Y219" s="42"/>
      <c r="Z219" s="7"/>
      <c r="AB219" s="42"/>
      <c r="AC219" s="7"/>
      <c r="AE219" s="42"/>
      <c r="AF219" s="7"/>
      <c r="AH219" s="42"/>
      <c r="AI219" s="7"/>
      <c r="AK219" s="42"/>
      <c r="AL219" s="7"/>
      <c r="AN219" s="42"/>
      <c r="AO219" s="7"/>
      <c r="AQ219" s="42"/>
    </row>
    <row r="220" spans="1:43" ht="18" hidden="1" customHeight="1" outlineLevel="2" x14ac:dyDescent="0.3">
      <c r="B220" s="7"/>
      <c r="H220" s="7"/>
      <c r="J220" s="42"/>
      <c r="K220" s="7"/>
      <c r="M220" s="42"/>
      <c r="N220" s="7"/>
      <c r="P220" s="42"/>
      <c r="Q220" s="7"/>
      <c r="S220" s="42"/>
      <c r="T220" s="7"/>
      <c r="V220" s="42"/>
      <c r="W220" s="7"/>
      <c r="Y220" s="42"/>
      <c r="Z220" s="7"/>
      <c r="AB220" s="42"/>
      <c r="AC220" s="7"/>
      <c r="AE220" s="42"/>
      <c r="AF220" s="7"/>
      <c r="AH220" s="42"/>
      <c r="AI220" s="7"/>
      <c r="AK220" s="42"/>
      <c r="AL220" s="7"/>
      <c r="AN220" s="42"/>
      <c r="AO220" s="7"/>
      <c r="AQ220" s="42"/>
    </row>
    <row r="221" spans="1:43" ht="18" customHeight="1" collapsed="1" x14ac:dyDescent="0.3">
      <c r="A221" s="24"/>
      <c r="B221" s="43" t="s">
        <v>35</v>
      </c>
      <c r="H221" s="7"/>
      <c r="J221" s="42"/>
      <c r="K221" s="7"/>
      <c r="M221" s="42"/>
      <c r="N221" s="7"/>
      <c r="P221" s="42"/>
      <c r="Q221" s="7"/>
      <c r="S221" s="42"/>
      <c r="T221" s="7"/>
      <c r="V221" s="42"/>
      <c r="W221" s="7"/>
      <c r="Y221" s="42"/>
      <c r="Z221" s="7"/>
      <c r="AB221" s="42"/>
      <c r="AC221" s="7"/>
      <c r="AE221" s="42"/>
      <c r="AF221" s="7"/>
      <c r="AH221" s="42"/>
      <c r="AI221" s="7"/>
      <c r="AK221" s="42"/>
      <c r="AL221" s="7"/>
      <c r="AN221" s="42"/>
      <c r="AO221" s="7"/>
      <c r="AQ221" s="42"/>
    </row>
    <row r="222" spans="1:43" ht="18" customHeight="1" x14ac:dyDescent="0.3">
      <c r="A222" s="24"/>
      <c r="B222" s="43"/>
      <c r="H222" s="7"/>
      <c r="J222" s="42"/>
      <c r="K222" s="7"/>
      <c r="M222" s="42"/>
      <c r="N222" s="7"/>
      <c r="P222" s="42"/>
      <c r="Q222" s="7"/>
      <c r="S222" s="42"/>
      <c r="T222" s="7"/>
      <c r="V222" s="42"/>
      <c r="W222" s="7"/>
      <c r="Y222" s="42"/>
      <c r="Z222" s="7"/>
      <c r="AB222" s="42"/>
      <c r="AC222" s="7"/>
      <c r="AE222" s="42"/>
      <c r="AF222" s="7"/>
      <c r="AH222" s="42"/>
      <c r="AI222" s="7"/>
      <c r="AK222" s="42"/>
      <c r="AL222" s="7"/>
      <c r="AN222" s="42"/>
      <c r="AO222" s="7"/>
      <c r="AQ222" s="42"/>
    </row>
    <row r="223" spans="1:43" ht="18" customHeight="1" x14ac:dyDescent="0.3">
      <c r="B223" s="46" t="s">
        <v>173</v>
      </c>
      <c r="H223" s="7"/>
      <c r="J223" s="42"/>
      <c r="K223" s="7"/>
      <c r="M223" s="42"/>
      <c r="N223" s="7"/>
      <c r="P223" s="42"/>
      <c r="Q223" s="7"/>
      <c r="S223" s="42"/>
      <c r="T223" s="7"/>
      <c r="V223" s="42"/>
      <c r="W223" s="7"/>
      <c r="Y223" s="42"/>
      <c r="Z223" s="7"/>
      <c r="AB223" s="42"/>
      <c r="AC223" s="7"/>
      <c r="AE223" s="42"/>
      <c r="AF223" s="7"/>
      <c r="AH223" s="42"/>
      <c r="AI223" s="7"/>
      <c r="AK223" s="42"/>
      <c r="AL223" s="7"/>
      <c r="AN223" s="42"/>
      <c r="AO223" s="7"/>
      <c r="AQ223" s="42"/>
    </row>
    <row r="224" spans="1:43" ht="18" customHeight="1" x14ac:dyDescent="0.3">
      <c r="B224" s="45" t="s">
        <v>172</v>
      </c>
      <c r="C224" s="1">
        <v>12</v>
      </c>
      <c r="D224" s="1" t="s">
        <v>11</v>
      </c>
      <c r="E224" s="34" t="s">
        <v>2</v>
      </c>
      <c r="F224" s="48" t="s">
        <v>70</v>
      </c>
      <c r="G224" s="1" t="s">
        <v>171</v>
      </c>
      <c r="H224" s="7"/>
      <c r="J224" s="47">
        <v>1938.7235923322432</v>
      </c>
      <c r="K224" s="7"/>
      <c r="M224" s="47">
        <v>2905.7805559563244</v>
      </c>
      <c r="N224" s="7"/>
      <c r="P224" s="47">
        <v>2402.1602811463317</v>
      </c>
      <c r="Q224" s="7"/>
      <c r="S224" s="47">
        <v>2412.09214510727</v>
      </c>
      <c r="T224" s="7"/>
      <c r="V224" s="47">
        <v>1836.7331257939206</v>
      </c>
      <c r="W224" s="7"/>
      <c r="Y224" s="47">
        <v>2104.5757681035675</v>
      </c>
      <c r="Z224" s="7"/>
      <c r="AB224" s="47">
        <v>3438.2978080000003</v>
      </c>
      <c r="AC224" s="7"/>
      <c r="AE224" s="47">
        <v>3421.8947523016868</v>
      </c>
      <c r="AF224" s="7"/>
      <c r="AH224" s="47">
        <v>3686.7305574021902</v>
      </c>
      <c r="AI224" s="7"/>
      <c r="AK224" s="47">
        <v>3808.0983242535922</v>
      </c>
      <c r="AL224" s="7"/>
      <c r="AN224" s="47">
        <v>2827.3537780437873</v>
      </c>
      <c r="AO224" s="7"/>
      <c r="AQ224" s="47">
        <v>1808.1913696791662</v>
      </c>
    </row>
    <row r="225" spans="1:43" ht="18" customHeight="1" x14ac:dyDescent="0.3">
      <c r="A225" s="24"/>
      <c r="B225" s="43"/>
      <c r="H225" s="7"/>
      <c r="J225" s="42"/>
      <c r="K225" s="7"/>
      <c r="M225" s="42"/>
      <c r="N225" s="7"/>
      <c r="P225" s="42"/>
      <c r="Q225" s="7"/>
      <c r="S225" s="42"/>
      <c r="T225" s="7"/>
      <c r="V225" s="42"/>
      <c r="W225" s="7"/>
      <c r="Y225" s="42"/>
      <c r="Z225" s="7"/>
      <c r="AB225" s="42"/>
      <c r="AC225" s="7"/>
      <c r="AE225" s="42"/>
      <c r="AF225" s="7"/>
      <c r="AH225" s="42"/>
      <c r="AI225" s="7"/>
      <c r="AK225" s="42"/>
      <c r="AL225" s="7"/>
      <c r="AN225" s="42"/>
      <c r="AO225" s="7"/>
      <c r="AQ225" s="42"/>
    </row>
    <row r="226" spans="1:43" ht="18" customHeight="1" x14ac:dyDescent="0.3">
      <c r="B226" s="46" t="s">
        <v>170</v>
      </c>
      <c r="H226" s="7"/>
      <c r="J226" s="50"/>
      <c r="K226" s="7"/>
      <c r="M226" s="50"/>
      <c r="N226" s="7"/>
      <c r="P226" s="50"/>
      <c r="Q226" s="7"/>
      <c r="S226" s="50"/>
      <c r="T226" s="7"/>
      <c r="V226" s="50"/>
      <c r="W226" s="7"/>
      <c r="Y226" s="50"/>
      <c r="Z226" s="7"/>
      <c r="AB226" s="50"/>
      <c r="AC226" s="7"/>
      <c r="AE226" s="50"/>
      <c r="AF226" s="7"/>
      <c r="AH226" s="50"/>
      <c r="AI226" s="7"/>
      <c r="AK226" s="50"/>
      <c r="AL226" s="7"/>
      <c r="AN226" s="50"/>
      <c r="AO226" s="7"/>
      <c r="AQ226" s="50"/>
    </row>
    <row r="227" spans="1:43" ht="18" customHeight="1" x14ac:dyDescent="0.3">
      <c r="B227" s="45" t="s">
        <v>169</v>
      </c>
      <c r="C227" s="1">
        <v>12</v>
      </c>
      <c r="D227" s="1" t="s">
        <v>13</v>
      </c>
      <c r="E227" s="34" t="s">
        <v>2</v>
      </c>
      <c r="F227" s="48" t="s">
        <v>70</v>
      </c>
      <c r="G227" s="1" t="s">
        <v>168</v>
      </c>
      <c r="H227" s="7"/>
      <c r="J227" s="47">
        <v>663.43969393954842</v>
      </c>
      <c r="K227" s="7"/>
      <c r="M227" s="47">
        <v>1871.4528693173934</v>
      </c>
      <c r="N227" s="7"/>
      <c r="P227" s="47">
        <v>1221.0837396853453</v>
      </c>
      <c r="Q227" s="7"/>
      <c r="S227" s="47">
        <v>901.31090943588538</v>
      </c>
      <c r="T227" s="7"/>
      <c r="V227" s="47">
        <v>778.01468459825435</v>
      </c>
      <c r="W227" s="7"/>
      <c r="Y227" s="47">
        <v>1063.5491347094508</v>
      </c>
      <c r="Z227" s="7"/>
      <c r="AB227" s="47">
        <v>1502.5673830000001</v>
      </c>
      <c r="AC227" s="7"/>
      <c r="AE227" s="47">
        <v>1086.0549262483382</v>
      </c>
      <c r="AF227" s="7"/>
      <c r="AH227" s="47">
        <v>1014.1485261700491</v>
      </c>
      <c r="AI227" s="7"/>
      <c r="AK227" s="47">
        <v>1964.1491785785424</v>
      </c>
      <c r="AL227" s="7"/>
      <c r="AN227" s="47">
        <v>1627.7435057872822</v>
      </c>
      <c r="AO227" s="7"/>
      <c r="AQ227" s="47">
        <v>1731.2847832327768</v>
      </c>
    </row>
    <row r="228" spans="1:43" ht="18" customHeight="1" x14ac:dyDescent="0.3">
      <c r="B228" s="7"/>
      <c r="H228" s="7"/>
      <c r="J228" s="42"/>
      <c r="K228" s="7"/>
      <c r="M228" s="42"/>
      <c r="N228" s="7"/>
      <c r="P228" s="42"/>
      <c r="Q228" s="7"/>
      <c r="S228" s="42"/>
      <c r="T228" s="7"/>
      <c r="V228" s="42"/>
      <c r="W228" s="7"/>
      <c r="Y228" s="42"/>
      <c r="Z228" s="7"/>
      <c r="AB228" s="42"/>
      <c r="AC228" s="7"/>
      <c r="AE228" s="42"/>
      <c r="AF228" s="7"/>
      <c r="AH228" s="42"/>
      <c r="AI228" s="7"/>
      <c r="AK228" s="42"/>
      <c r="AL228" s="7"/>
      <c r="AN228" s="42"/>
      <c r="AO228" s="7"/>
      <c r="AQ228" s="42"/>
    </row>
    <row r="229" spans="1:43" ht="18" customHeight="1" x14ac:dyDescent="0.3">
      <c r="B229" s="41" t="s">
        <v>167</v>
      </c>
      <c r="C229" s="40"/>
      <c r="D229" s="40"/>
      <c r="E229" s="40"/>
      <c r="F229" s="40"/>
      <c r="G229" s="40"/>
      <c r="H229" s="7"/>
      <c r="J229" s="39">
        <f>J224+J227</f>
        <v>2602.1632862717915</v>
      </c>
      <c r="K229" s="7"/>
      <c r="M229" s="39">
        <f>M224+M227</f>
        <v>4777.2334252737182</v>
      </c>
      <c r="N229" s="7"/>
      <c r="P229" s="39">
        <f>P224+P227</f>
        <v>3623.2440208316771</v>
      </c>
      <c r="Q229" s="7"/>
      <c r="S229" s="39">
        <f>S224+S227</f>
        <v>3313.4030545431551</v>
      </c>
      <c r="T229" s="7"/>
      <c r="V229" s="39">
        <f>V224+V227</f>
        <v>2614.7478103921749</v>
      </c>
      <c r="W229" s="7"/>
      <c r="Y229" s="39">
        <f>Y224+Y227</f>
        <v>3168.1249028130183</v>
      </c>
      <c r="Z229" s="7"/>
      <c r="AB229" s="39">
        <f>AB224+AB227</f>
        <v>4940.8651910000008</v>
      </c>
      <c r="AC229" s="7"/>
      <c r="AE229" s="39">
        <f>AE224+AE227</f>
        <v>4507.9496785500251</v>
      </c>
      <c r="AF229" s="7"/>
      <c r="AH229" s="39">
        <f>AH224+AH227</f>
        <v>4700.8790835722393</v>
      </c>
      <c r="AI229" s="7"/>
      <c r="AK229" s="39">
        <f>AK224+AK227</f>
        <v>5772.2475028321351</v>
      </c>
      <c r="AL229" s="7"/>
      <c r="AN229" s="39">
        <f>AN224+AN227</f>
        <v>4455.0972838310699</v>
      </c>
      <c r="AO229" s="7"/>
      <c r="AQ229" s="39">
        <f>AQ224+AQ227</f>
        <v>3539.4761529119432</v>
      </c>
    </row>
    <row r="230" spans="1:43" ht="18" customHeight="1" x14ac:dyDescent="0.3">
      <c r="B230" s="7"/>
      <c r="H230" s="7"/>
      <c r="J230" s="42"/>
      <c r="K230" s="7"/>
      <c r="M230" s="42"/>
      <c r="N230" s="7"/>
      <c r="P230" s="42"/>
      <c r="Q230" s="7"/>
      <c r="S230" s="42"/>
      <c r="T230" s="7"/>
      <c r="V230" s="42"/>
      <c r="W230" s="7"/>
      <c r="Y230" s="42"/>
      <c r="Z230" s="7"/>
      <c r="AB230" s="42"/>
      <c r="AC230" s="7"/>
      <c r="AE230" s="42"/>
      <c r="AF230" s="7"/>
      <c r="AH230" s="42"/>
      <c r="AI230" s="7"/>
      <c r="AK230" s="42"/>
      <c r="AL230" s="7"/>
      <c r="AN230" s="42"/>
      <c r="AO230" s="7"/>
      <c r="AQ230" s="42"/>
    </row>
    <row r="231" spans="1:43" ht="18" customHeight="1" x14ac:dyDescent="0.3">
      <c r="A231" s="24"/>
      <c r="B231" s="43" t="s">
        <v>34</v>
      </c>
      <c r="H231" s="7"/>
      <c r="J231" s="42"/>
      <c r="K231" s="7"/>
      <c r="M231" s="42"/>
      <c r="N231" s="7"/>
      <c r="P231" s="42"/>
      <c r="Q231" s="7"/>
      <c r="S231" s="42"/>
      <c r="T231" s="7"/>
      <c r="V231" s="42"/>
      <c r="W231" s="7"/>
      <c r="Y231" s="42"/>
      <c r="Z231" s="7"/>
      <c r="AB231" s="42"/>
      <c r="AC231" s="7"/>
      <c r="AE231" s="42"/>
      <c r="AF231" s="7"/>
      <c r="AH231" s="42"/>
      <c r="AI231" s="7"/>
      <c r="AK231" s="42"/>
      <c r="AL231" s="7"/>
      <c r="AN231" s="42"/>
      <c r="AO231" s="7"/>
      <c r="AQ231" s="42"/>
    </row>
    <row r="232" spans="1:43" ht="18" customHeight="1" x14ac:dyDescent="0.3">
      <c r="B232" s="46" t="s">
        <v>166</v>
      </c>
      <c r="H232" s="7"/>
      <c r="J232" s="42"/>
      <c r="K232" s="7"/>
      <c r="M232" s="42"/>
      <c r="N232" s="7"/>
      <c r="P232" s="42"/>
      <c r="Q232" s="7"/>
      <c r="S232" s="42"/>
      <c r="T232" s="7"/>
      <c r="V232" s="42"/>
      <c r="W232" s="7"/>
      <c r="Y232" s="42"/>
      <c r="Z232" s="7"/>
      <c r="AB232" s="42"/>
      <c r="AC232" s="7"/>
      <c r="AE232" s="42"/>
      <c r="AF232" s="7"/>
      <c r="AH232" s="42"/>
      <c r="AI232" s="7"/>
      <c r="AK232" s="42"/>
      <c r="AL232" s="7"/>
      <c r="AN232" s="42"/>
      <c r="AO232" s="7"/>
      <c r="AQ232" s="42"/>
    </row>
    <row r="233" spans="1:43" ht="18" customHeight="1" x14ac:dyDescent="0.3">
      <c r="B233" s="45" t="s">
        <v>166</v>
      </c>
      <c r="C233" s="1">
        <v>13</v>
      </c>
      <c r="D233" s="1" t="s">
        <v>11</v>
      </c>
      <c r="E233" s="49" t="s">
        <v>62</v>
      </c>
      <c r="F233" s="48" t="s">
        <v>70</v>
      </c>
      <c r="G233" s="1" t="s">
        <v>165</v>
      </c>
      <c r="H233" s="7"/>
      <c r="J233" s="42"/>
      <c r="K233" s="7"/>
      <c r="M233" s="47">
        <v>12604.291273999999</v>
      </c>
      <c r="N233" s="7"/>
      <c r="P233" s="47">
        <v>13173.7015314737</v>
      </c>
      <c r="Q233" s="7"/>
      <c r="S233" s="47">
        <v>12866.158552000001</v>
      </c>
      <c r="T233" s="7"/>
      <c r="V233" s="47">
        <v>10807.203024</v>
      </c>
      <c r="W233" s="7"/>
      <c r="Y233" s="47">
        <v>10011.226322</v>
      </c>
      <c r="Z233" s="7"/>
      <c r="AB233" s="47">
        <v>9216</v>
      </c>
      <c r="AC233" s="7"/>
      <c r="AE233" s="47">
        <v>9080</v>
      </c>
      <c r="AF233" s="7"/>
      <c r="AH233" s="47">
        <v>9632</v>
      </c>
      <c r="AI233" s="7"/>
      <c r="AK233" s="47">
        <v>9903</v>
      </c>
      <c r="AL233" s="7"/>
      <c r="AN233" s="47">
        <v>9140.3369999999995</v>
      </c>
      <c r="AO233" s="7"/>
      <c r="AQ233" s="54">
        <v>9140.3369999999995</v>
      </c>
    </row>
    <row r="234" spans="1:43" ht="18" customHeight="1" x14ac:dyDescent="0.3">
      <c r="B234" s="7"/>
      <c r="H234" s="7"/>
      <c r="J234" s="42"/>
      <c r="K234" s="7"/>
      <c r="M234" s="42"/>
      <c r="N234" s="7"/>
      <c r="P234" s="42"/>
      <c r="Q234" s="7"/>
      <c r="S234" s="42"/>
      <c r="T234" s="7"/>
      <c r="V234" s="42"/>
      <c r="W234" s="7"/>
      <c r="Y234" s="42"/>
      <c r="Z234" s="7"/>
      <c r="AB234" s="42"/>
      <c r="AC234" s="7"/>
      <c r="AE234" s="42"/>
      <c r="AF234" s="7"/>
      <c r="AH234" s="42"/>
      <c r="AI234" s="7"/>
      <c r="AK234" s="42"/>
      <c r="AL234" s="7"/>
      <c r="AN234" s="42"/>
      <c r="AO234" s="7"/>
      <c r="AQ234" s="42"/>
    </row>
    <row r="235" spans="1:43" ht="18" customHeight="1" x14ac:dyDescent="0.3">
      <c r="B235" s="41" t="s">
        <v>164</v>
      </c>
      <c r="C235" s="40"/>
      <c r="D235" s="40"/>
      <c r="E235" s="40"/>
      <c r="F235" s="40"/>
      <c r="G235" s="40"/>
      <c r="H235" s="7"/>
      <c r="J235" s="42"/>
      <c r="K235" s="7"/>
      <c r="M235" s="39">
        <f>M233</f>
        <v>12604.291273999999</v>
      </c>
      <c r="N235" s="7"/>
      <c r="P235" s="39">
        <f>P233</f>
        <v>13173.7015314737</v>
      </c>
      <c r="Q235" s="7"/>
      <c r="S235" s="39">
        <f>S233</f>
        <v>12866.158552000001</v>
      </c>
      <c r="T235" s="7"/>
      <c r="V235" s="39">
        <f>V233</f>
        <v>10807.203024</v>
      </c>
      <c r="W235" s="7"/>
      <c r="Y235" s="39">
        <f>Y233</f>
        <v>10011.226322</v>
      </c>
      <c r="Z235" s="7"/>
      <c r="AB235" s="39">
        <f>AB233</f>
        <v>9216</v>
      </c>
      <c r="AC235" s="7"/>
      <c r="AE235" s="39">
        <f>AE233</f>
        <v>9080</v>
      </c>
      <c r="AF235" s="7"/>
      <c r="AH235" s="39">
        <f>AH233</f>
        <v>9632</v>
      </c>
      <c r="AI235" s="7"/>
      <c r="AK235" s="39">
        <f>AK233</f>
        <v>9903</v>
      </c>
      <c r="AL235" s="7"/>
      <c r="AN235" s="39">
        <f>AN233</f>
        <v>9140.3369999999995</v>
      </c>
      <c r="AO235" s="7"/>
      <c r="AQ235" s="39">
        <f>AQ233</f>
        <v>9140.3369999999995</v>
      </c>
    </row>
    <row r="236" spans="1:43" ht="18" customHeight="1" x14ac:dyDescent="0.3">
      <c r="B236" s="7"/>
      <c r="H236" s="7"/>
      <c r="J236" s="42"/>
      <c r="K236" s="7"/>
      <c r="M236" s="42"/>
      <c r="N236" s="7"/>
      <c r="P236" s="42"/>
      <c r="Q236" s="7"/>
      <c r="S236" s="42"/>
      <c r="T236" s="7"/>
      <c r="V236" s="42"/>
      <c r="W236" s="7"/>
      <c r="Y236" s="42"/>
      <c r="Z236" s="7"/>
      <c r="AB236" s="42"/>
      <c r="AC236" s="7"/>
      <c r="AE236" s="42"/>
      <c r="AF236" s="7"/>
      <c r="AH236" s="42"/>
      <c r="AI236" s="7"/>
      <c r="AK236" s="42"/>
      <c r="AL236" s="7"/>
      <c r="AN236" s="42"/>
      <c r="AO236" s="7"/>
      <c r="AQ236" s="42"/>
    </row>
    <row r="237" spans="1:43" ht="18" customHeight="1" x14ac:dyDescent="0.3">
      <c r="A237" s="24"/>
      <c r="B237" s="43" t="s">
        <v>33</v>
      </c>
      <c r="H237" s="7"/>
      <c r="J237" s="42"/>
      <c r="K237" s="7"/>
      <c r="M237" s="42"/>
      <c r="N237" s="7"/>
      <c r="P237" s="42"/>
      <c r="Q237" s="7"/>
      <c r="S237" s="42"/>
      <c r="T237" s="7"/>
      <c r="V237" s="42"/>
      <c r="W237" s="7"/>
      <c r="Y237" s="42"/>
      <c r="Z237" s="7"/>
      <c r="AB237" s="42"/>
      <c r="AC237" s="7"/>
      <c r="AE237" s="42"/>
      <c r="AF237" s="7"/>
      <c r="AH237" s="42"/>
      <c r="AI237" s="7"/>
      <c r="AK237" s="42"/>
      <c r="AL237" s="7"/>
      <c r="AN237" s="42"/>
      <c r="AO237" s="7"/>
      <c r="AQ237" s="42"/>
    </row>
    <row r="238" spans="1:43" ht="18" customHeight="1" x14ac:dyDescent="0.3">
      <c r="A238" s="24"/>
      <c r="B238" s="43"/>
      <c r="H238" s="7"/>
      <c r="J238" s="42"/>
      <c r="K238" s="7"/>
      <c r="M238" s="42"/>
      <c r="N238" s="7"/>
      <c r="P238" s="42"/>
      <c r="Q238" s="7"/>
      <c r="S238" s="42"/>
      <c r="T238" s="7"/>
      <c r="V238" s="42"/>
      <c r="W238" s="7"/>
      <c r="Y238" s="42"/>
      <c r="Z238" s="7"/>
      <c r="AB238" s="42"/>
      <c r="AC238" s="7"/>
      <c r="AE238" s="42"/>
      <c r="AF238" s="7"/>
      <c r="AH238" s="42"/>
      <c r="AI238" s="7"/>
      <c r="AK238" s="42"/>
      <c r="AL238" s="7"/>
      <c r="AN238" s="42"/>
      <c r="AO238" s="7"/>
      <c r="AQ238" s="42"/>
    </row>
    <row r="239" spans="1:43" ht="18" customHeight="1" x14ac:dyDescent="0.3">
      <c r="B239" s="46" t="s">
        <v>160</v>
      </c>
      <c r="H239" s="7"/>
      <c r="J239" s="42"/>
      <c r="K239" s="7"/>
      <c r="M239" s="42"/>
      <c r="N239" s="7"/>
      <c r="P239" s="42"/>
      <c r="Q239" s="7"/>
      <c r="S239" s="42"/>
      <c r="T239" s="7"/>
      <c r="V239" s="42"/>
      <c r="W239" s="7"/>
      <c r="Y239" s="42"/>
      <c r="Z239" s="7"/>
      <c r="AB239" s="42"/>
      <c r="AC239" s="7"/>
      <c r="AE239" s="42"/>
      <c r="AF239" s="7"/>
      <c r="AH239" s="42"/>
      <c r="AI239" s="7"/>
      <c r="AK239" s="42"/>
      <c r="AL239" s="7"/>
      <c r="AN239" s="42"/>
      <c r="AO239" s="7"/>
      <c r="AQ239" s="42"/>
    </row>
    <row r="240" spans="1:43" ht="18" customHeight="1" x14ac:dyDescent="0.3">
      <c r="B240" s="45" t="s">
        <v>163</v>
      </c>
      <c r="C240" s="1">
        <v>14</v>
      </c>
      <c r="D240" s="1" t="s">
        <v>9</v>
      </c>
      <c r="E240" s="15" t="s">
        <v>21</v>
      </c>
      <c r="F240" s="48" t="s">
        <v>109</v>
      </c>
      <c r="G240" s="1" t="s">
        <v>156</v>
      </c>
      <c r="H240" s="7"/>
      <c r="J240" s="47">
        <v>1575.2017595307918</v>
      </c>
      <c r="K240" s="52">
        <v>792</v>
      </c>
      <c r="L240" s="18">
        <f>M240*10^3/K240</f>
        <v>1319.4444444444441</v>
      </c>
      <c r="M240" s="47">
        <v>1044.9999999999998</v>
      </c>
      <c r="N240" s="52">
        <v>780</v>
      </c>
      <c r="O240" s="18">
        <f>P240*10^3/N240</f>
        <v>1338.4615384615381</v>
      </c>
      <c r="P240" s="47">
        <v>1043.9999999999998</v>
      </c>
      <c r="Q240" s="52">
        <v>666</v>
      </c>
      <c r="R240" s="18">
        <f>S240*10^3/Q240</f>
        <v>1358.8588588588589</v>
      </c>
      <c r="S240" s="47">
        <v>905</v>
      </c>
      <c r="T240" s="52">
        <v>1190</v>
      </c>
      <c r="U240" s="18">
        <f>V240*10^3/T240</f>
        <v>1378.9915966386554</v>
      </c>
      <c r="V240" s="47">
        <v>1641</v>
      </c>
      <c r="W240" s="52">
        <v>984</v>
      </c>
      <c r="X240" s="18">
        <f>Y240*10^3/W240</f>
        <v>1398.3739837398373</v>
      </c>
      <c r="Y240" s="47">
        <v>1376</v>
      </c>
      <c r="Z240" s="52">
        <v>1564</v>
      </c>
      <c r="AA240" s="18">
        <f>AB240*10^3/Z240</f>
        <v>1421.994884910486</v>
      </c>
      <c r="AB240" s="47">
        <v>2224</v>
      </c>
      <c r="AC240" s="52">
        <v>1680</v>
      </c>
      <c r="AD240" s="18">
        <f>AE240*10^3/AC240</f>
        <v>1444.6428571428571</v>
      </c>
      <c r="AE240" s="47">
        <v>2427</v>
      </c>
      <c r="AF240" s="52">
        <v>1721</v>
      </c>
      <c r="AG240" s="18">
        <f>AH240*10^3/AF240</f>
        <v>1467.7513073794305</v>
      </c>
      <c r="AH240" s="47">
        <v>2526</v>
      </c>
      <c r="AI240" s="52">
        <v>1368</v>
      </c>
      <c r="AJ240" s="18">
        <f>AK240*10^3/AI240</f>
        <v>1326.0233918128654</v>
      </c>
      <c r="AK240" s="47">
        <v>1813.9999999999998</v>
      </c>
      <c r="AL240" s="52">
        <v>1227</v>
      </c>
      <c r="AM240" s="18">
        <f>AN240*10^3/AL240</f>
        <v>1273.749145092253</v>
      </c>
      <c r="AN240" s="47">
        <v>1562.8902010281945</v>
      </c>
      <c r="AO240" s="52">
        <v>1129</v>
      </c>
      <c r="AP240" s="18">
        <f>AQ240*10^3/AO240</f>
        <v>1326.0233918128654</v>
      </c>
      <c r="AQ240" s="47">
        <v>1497.0804093567249</v>
      </c>
    </row>
    <row r="241" spans="2:43" ht="18" customHeight="1" x14ac:dyDescent="0.3">
      <c r="B241" s="45" t="s">
        <v>162</v>
      </c>
      <c r="C241" s="1">
        <v>14</v>
      </c>
      <c r="D241" s="1" t="s">
        <v>9</v>
      </c>
      <c r="E241" s="15" t="s">
        <v>21</v>
      </c>
      <c r="F241" s="48" t="s">
        <v>70</v>
      </c>
      <c r="G241" s="1" t="s">
        <v>161</v>
      </c>
      <c r="H241" s="7"/>
      <c r="J241" s="47">
        <v>350</v>
      </c>
      <c r="K241" s="7"/>
      <c r="M241" s="47">
        <v>0</v>
      </c>
      <c r="N241" s="7"/>
      <c r="P241" s="47">
        <v>0</v>
      </c>
      <c r="Q241" s="7"/>
      <c r="S241" s="47">
        <v>0</v>
      </c>
      <c r="T241" s="7"/>
      <c r="V241" s="47">
        <v>0</v>
      </c>
      <c r="W241" s="7"/>
      <c r="Y241" s="47">
        <v>0</v>
      </c>
      <c r="Z241" s="7"/>
      <c r="AB241" s="47">
        <v>0</v>
      </c>
      <c r="AC241" s="7"/>
      <c r="AE241" s="47">
        <v>0</v>
      </c>
      <c r="AF241" s="7"/>
      <c r="AH241" s="47">
        <v>0</v>
      </c>
      <c r="AI241" s="7"/>
      <c r="AK241" s="47">
        <v>120</v>
      </c>
      <c r="AL241" s="7"/>
      <c r="AN241" s="47">
        <v>320</v>
      </c>
      <c r="AO241" s="7"/>
      <c r="AQ241" s="47">
        <v>1332</v>
      </c>
    </row>
    <row r="242" spans="2:43" ht="18" customHeight="1" x14ac:dyDescent="0.3">
      <c r="B242" s="45"/>
      <c r="E242" s="51"/>
      <c r="F242" s="48"/>
      <c r="H242" s="7"/>
      <c r="J242" s="50"/>
      <c r="K242" s="7"/>
      <c r="M242" s="50"/>
      <c r="N242" s="7"/>
      <c r="P242" s="50"/>
      <c r="Q242" s="7"/>
      <c r="S242" s="50"/>
      <c r="T242" s="7"/>
      <c r="V242" s="50"/>
      <c r="W242" s="7"/>
      <c r="Y242" s="50"/>
      <c r="Z242" s="7"/>
      <c r="AB242" s="50"/>
      <c r="AC242" s="7"/>
      <c r="AE242" s="50"/>
      <c r="AF242" s="7"/>
      <c r="AH242" s="50"/>
      <c r="AI242" s="7"/>
      <c r="AK242" s="50"/>
      <c r="AL242" s="7"/>
      <c r="AN242" s="50"/>
      <c r="AO242" s="7"/>
      <c r="AQ242" s="50"/>
    </row>
    <row r="243" spans="2:43" ht="18" customHeight="1" x14ac:dyDescent="0.3">
      <c r="B243" s="41" t="s">
        <v>160</v>
      </c>
      <c r="C243" s="40"/>
      <c r="D243" s="40"/>
      <c r="E243" s="40"/>
      <c r="F243" s="40"/>
      <c r="G243" s="40"/>
      <c r="H243" s="7"/>
      <c r="J243" s="39">
        <f>SUM(J240:J241)</f>
        <v>1925.2017595307918</v>
      </c>
      <c r="K243" s="7"/>
      <c r="M243" s="39">
        <f>SUM(M240:M241)</f>
        <v>1044.9999999999998</v>
      </c>
      <c r="N243" s="7"/>
      <c r="P243" s="39">
        <f>SUM(P240:P241)</f>
        <v>1043.9999999999998</v>
      </c>
      <c r="Q243" s="7"/>
      <c r="S243" s="39">
        <f>SUM(S240:S241)</f>
        <v>905</v>
      </c>
      <c r="T243" s="7"/>
      <c r="V243" s="39">
        <f>SUM(V240:V241)</f>
        <v>1641</v>
      </c>
      <c r="W243" s="7"/>
      <c r="Y243" s="39">
        <f>SUM(Y240:Y241)</f>
        <v>1376</v>
      </c>
      <c r="Z243" s="7"/>
      <c r="AB243" s="39">
        <f>SUM(AB240:AB241)</f>
        <v>2224</v>
      </c>
      <c r="AC243" s="7"/>
      <c r="AE243" s="39">
        <f>SUM(AE240:AE241)</f>
        <v>2427</v>
      </c>
      <c r="AF243" s="7"/>
      <c r="AH243" s="39">
        <f>SUM(AH240:AH241)</f>
        <v>2526</v>
      </c>
      <c r="AI243" s="7"/>
      <c r="AK243" s="39">
        <f>SUM(AK240:AK241)</f>
        <v>1933.9999999999998</v>
      </c>
      <c r="AL243" s="7"/>
      <c r="AN243" s="39">
        <f>SUM(AN240:AN241)</f>
        <v>1882.8902010281945</v>
      </c>
      <c r="AO243" s="7"/>
      <c r="AQ243" s="39">
        <f>SUM(AQ240:AQ241)</f>
        <v>2829.0804093567249</v>
      </c>
    </row>
    <row r="244" spans="2:43" ht="18" customHeight="1" x14ac:dyDescent="0.3">
      <c r="B244" s="45"/>
      <c r="E244" s="51"/>
      <c r="F244" s="48"/>
      <c r="H244" s="7"/>
      <c r="J244" s="50"/>
      <c r="K244" s="7"/>
      <c r="M244" s="50"/>
      <c r="N244" s="7"/>
      <c r="P244" s="50"/>
      <c r="Q244" s="7"/>
      <c r="S244" s="50"/>
      <c r="T244" s="7"/>
      <c r="V244" s="50"/>
      <c r="W244" s="7"/>
      <c r="Y244" s="50"/>
      <c r="Z244" s="7"/>
      <c r="AB244" s="50"/>
      <c r="AC244" s="7"/>
      <c r="AE244" s="50"/>
      <c r="AF244" s="7"/>
      <c r="AH244" s="50"/>
      <c r="AI244" s="7"/>
      <c r="AK244" s="50"/>
      <c r="AL244" s="7"/>
      <c r="AN244" s="50"/>
      <c r="AO244" s="7"/>
      <c r="AQ244" s="50"/>
    </row>
    <row r="245" spans="2:43" ht="18" customHeight="1" x14ac:dyDescent="0.3">
      <c r="B245" s="46" t="s">
        <v>155</v>
      </c>
      <c r="H245" s="7"/>
      <c r="J245" s="42"/>
      <c r="K245" s="7"/>
      <c r="M245" s="42"/>
      <c r="N245" s="7"/>
      <c r="P245" s="42"/>
      <c r="Q245" s="7"/>
      <c r="S245" s="42"/>
      <c r="T245" s="7"/>
      <c r="V245" s="42"/>
      <c r="W245" s="7"/>
      <c r="Y245" s="42"/>
      <c r="Z245" s="7"/>
      <c r="AB245" s="42"/>
      <c r="AC245" s="7"/>
      <c r="AE245" s="42"/>
      <c r="AF245" s="7"/>
      <c r="AH245" s="42"/>
      <c r="AI245" s="7"/>
      <c r="AK245" s="42"/>
      <c r="AL245" s="7"/>
      <c r="AN245" s="42"/>
      <c r="AO245" s="7"/>
      <c r="AQ245" s="42"/>
    </row>
    <row r="246" spans="2:43" ht="18" customHeight="1" x14ac:dyDescent="0.3">
      <c r="B246" s="45" t="s">
        <v>159</v>
      </c>
      <c r="C246" s="1">
        <v>14</v>
      </c>
      <c r="D246" s="1" t="s">
        <v>9</v>
      </c>
      <c r="E246" s="15" t="s">
        <v>21</v>
      </c>
      <c r="F246" s="48" t="s">
        <v>109</v>
      </c>
      <c r="G246" s="1" t="s">
        <v>156</v>
      </c>
      <c r="H246" s="7"/>
      <c r="J246" s="47">
        <v>489.6</v>
      </c>
      <c r="K246" s="52">
        <v>820</v>
      </c>
      <c r="L246" s="18">
        <f>M246*10^3/K246</f>
        <v>2009.7560975609756</v>
      </c>
      <c r="M246" s="47">
        <v>1648</v>
      </c>
      <c r="N246" s="52">
        <v>508</v>
      </c>
      <c r="O246" s="18">
        <f>P246*10^3/N246</f>
        <v>1598.4251968503936</v>
      </c>
      <c r="P246" s="47">
        <v>812</v>
      </c>
      <c r="Q246" s="52">
        <v>357</v>
      </c>
      <c r="R246" s="18">
        <f>S246*10^3/Q246</f>
        <v>1322.1288515406163</v>
      </c>
      <c r="S246" s="47">
        <v>472</v>
      </c>
      <c r="T246" s="52">
        <v>622</v>
      </c>
      <c r="U246" s="18">
        <f>V246*10^3/T246</f>
        <v>1249.1961414790997</v>
      </c>
      <c r="V246" s="47">
        <v>777</v>
      </c>
      <c r="W246" s="52">
        <v>598</v>
      </c>
      <c r="X246" s="18">
        <f>Y246*10^3/W246</f>
        <v>1100.3344481605352</v>
      </c>
      <c r="Y246" s="47">
        <v>658</v>
      </c>
      <c r="Z246" s="52">
        <v>309</v>
      </c>
      <c r="AA246" s="18">
        <f>AB246*10^3/Z246</f>
        <v>1055.0161812297736</v>
      </c>
      <c r="AB246" s="47">
        <v>326</v>
      </c>
      <c r="AC246" s="52">
        <v>700</v>
      </c>
      <c r="AD246" s="18">
        <f>AE246*10^3/AC246</f>
        <v>950</v>
      </c>
      <c r="AE246" s="47">
        <v>665</v>
      </c>
      <c r="AF246" s="52">
        <v>510</v>
      </c>
      <c r="AG246" s="18">
        <f>AH246*10^3/AF246</f>
        <v>829.41176470588232</v>
      </c>
      <c r="AH246" s="47">
        <v>423</v>
      </c>
      <c r="AI246" s="52">
        <v>597</v>
      </c>
      <c r="AJ246" s="18">
        <f>AK246*10^3/AI246</f>
        <v>815.74539363484087</v>
      </c>
      <c r="AK246" s="47">
        <v>487</v>
      </c>
      <c r="AL246" s="52">
        <v>806</v>
      </c>
      <c r="AM246" s="18">
        <f>AN246*10^3/AL246</f>
        <v>816.37717121588094</v>
      </c>
      <c r="AN246" s="47">
        <v>658</v>
      </c>
      <c r="AO246" s="52">
        <v>2395</v>
      </c>
      <c r="AP246" s="18">
        <f>AQ246*10^3/AO246</f>
        <v>850.39288668320944</v>
      </c>
      <c r="AQ246" s="47">
        <v>2036.6909636062865</v>
      </c>
    </row>
    <row r="247" spans="2:43" ht="18" customHeight="1" x14ac:dyDescent="0.3">
      <c r="B247" s="45" t="s">
        <v>158</v>
      </c>
      <c r="C247" s="1">
        <v>14</v>
      </c>
      <c r="D247" s="1" t="s">
        <v>9</v>
      </c>
      <c r="E247" s="15" t="s">
        <v>21</v>
      </c>
      <c r="F247" s="48" t="s">
        <v>109</v>
      </c>
      <c r="G247" s="1" t="s">
        <v>156</v>
      </c>
      <c r="H247" s="7"/>
      <c r="J247" s="47">
        <v>573.22200000000021</v>
      </c>
      <c r="K247" s="52">
        <v>227</v>
      </c>
      <c r="L247" s="18">
        <f>M247*10^3/K247</f>
        <v>3933.9207048458152</v>
      </c>
      <c r="M247" s="47">
        <v>893</v>
      </c>
      <c r="N247" s="52">
        <v>82</v>
      </c>
      <c r="O247" s="18">
        <f>P247*10^3/N247</f>
        <v>3695.1219512195121</v>
      </c>
      <c r="P247" s="47">
        <v>303</v>
      </c>
      <c r="Q247" s="52">
        <v>137</v>
      </c>
      <c r="R247" s="18">
        <f>S247*10^3/Q247</f>
        <v>2686.1313868613142</v>
      </c>
      <c r="S247" s="47">
        <v>368.00000000000006</v>
      </c>
      <c r="T247" s="52">
        <v>120</v>
      </c>
      <c r="U247" s="18">
        <f>V247*10^3/T247</f>
        <v>2575</v>
      </c>
      <c r="V247" s="47">
        <v>309</v>
      </c>
      <c r="W247" s="52">
        <v>78</v>
      </c>
      <c r="X247" s="18">
        <f>Y247*10^3/W247</f>
        <v>2538.4615384615386</v>
      </c>
      <c r="Y247" s="47">
        <v>198</v>
      </c>
      <c r="Z247" s="52">
        <v>67</v>
      </c>
      <c r="AA247" s="18">
        <f>AB247*10^3/Z247</f>
        <v>2298.5074626865671</v>
      </c>
      <c r="AB247" s="47">
        <v>154</v>
      </c>
      <c r="AC247" s="52">
        <v>93</v>
      </c>
      <c r="AD247" s="18">
        <f>AE247*10^3/AC247</f>
        <v>2161.2903225806454</v>
      </c>
      <c r="AE247" s="47">
        <v>201</v>
      </c>
      <c r="AF247" s="52">
        <v>81</v>
      </c>
      <c r="AG247" s="18">
        <f>AH247*10^3/AF247</f>
        <v>2209.8765432098767</v>
      </c>
      <c r="AH247" s="47">
        <v>179</v>
      </c>
      <c r="AI247" s="52">
        <v>104.00000000000001</v>
      </c>
      <c r="AJ247" s="18">
        <f>AK247*10^3/AI247</f>
        <v>2269.2307692307691</v>
      </c>
      <c r="AK247" s="47">
        <v>236.00000000000003</v>
      </c>
      <c r="AL247" s="52">
        <v>193</v>
      </c>
      <c r="AM247" s="18">
        <f>AN247*10^3/AL247</f>
        <v>2243.523316062176</v>
      </c>
      <c r="AN247" s="47">
        <v>433</v>
      </c>
      <c r="AO247" s="52">
        <v>255</v>
      </c>
      <c r="AP247" s="18">
        <f>AQ247*10^3/AO247</f>
        <v>2337.0034542314334</v>
      </c>
      <c r="AQ247" s="47">
        <v>595.93588082901556</v>
      </c>
    </row>
    <row r="248" spans="2:43" ht="18" customHeight="1" x14ac:dyDescent="0.3">
      <c r="B248" s="45" t="s">
        <v>157</v>
      </c>
      <c r="C248" s="1">
        <v>14</v>
      </c>
      <c r="D248" s="1" t="s">
        <v>9</v>
      </c>
      <c r="E248" s="15" t="s">
        <v>21</v>
      </c>
      <c r="F248" s="48" t="s">
        <v>109</v>
      </c>
      <c r="G248" s="1" t="s">
        <v>156</v>
      </c>
      <c r="H248" s="7"/>
      <c r="J248" s="47">
        <v>167.178</v>
      </c>
      <c r="K248" s="52">
        <v>734</v>
      </c>
      <c r="L248" s="18">
        <f>M248*10^3/K248</f>
        <v>2648.5013623978202</v>
      </c>
      <c r="M248" s="47">
        <v>1944</v>
      </c>
      <c r="N248" s="52">
        <v>276</v>
      </c>
      <c r="O248" s="18">
        <f>P248*10^3/N248</f>
        <v>2003.623188405797</v>
      </c>
      <c r="P248" s="47">
        <v>553</v>
      </c>
      <c r="Q248" s="52">
        <v>250</v>
      </c>
      <c r="R248" s="18">
        <f>S248*10^3/Q248</f>
        <v>2040</v>
      </c>
      <c r="S248" s="47">
        <v>510</v>
      </c>
      <c r="T248" s="52">
        <v>240</v>
      </c>
      <c r="U248" s="18">
        <f>V248*10^3/T248</f>
        <v>1954.1666666666667</v>
      </c>
      <c r="V248" s="47">
        <v>469</v>
      </c>
      <c r="W248" s="52">
        <v>186</v>
      </c>
      <c r="X248" s="18">
        <f>Y248*10^3/W248</f>
        <v>1521.505376344086</v>
      </c>
      <c r="Y248" s="47">
        <v>283</v>
      </c>
      <c r="Z248" s="52">
        <v>116</v>
      </c>
      <c r="AA248" s="18">
        <f>AB248*10^3/Z248</f>
        <v>1387.9310344827586</v>
      </c>
      <c r="AB248" s="47">
        <v>161</v>
      </c>
      <c r="AC248" s="52">
        <v>272</v>
      </c>
      <c r="AD248" s="18">
        <f>AE248*10^3/AC248</f>
        <v>1283.0882352941178</v>
      </c>
      <c r="AE248" s="47">
        <v>349.00000000000006</v>
      </c>
      <c r="AF248" s="52">
        <v>248</v>
      </c>
      <c r="AG248" s="18">
        <f>AH248*10^3/AF248</f>
        <v>1298.3870967741937</v>
      </c>
      <c r="AH248" s="47">
        <v>322</v>
      </c>
      <c r="AI248" s="52">
        <v>376</v>
      </c>
      <c r="AJ248" s="18">
        <f>AK248*10^3/AI248</f>
        <v>1231.3829787234044</v>
      </c>
      <c r="AK248" s="47">
        <v>463.00000000000006</v>
      </c>
      <c r="AL248" s="52">
        <v>706</v>
      </c>
      <c r="AM248" s="18">
        <f>AN248*10^3/AL248</f>
        <v>1164.3059490084988</v>
      </c>
      <c r="AN248" s="47">
        <v>822.00000000000023</v>
      </c>
      <c r="AO248" s="52">
        <v>968</v>
      </c>
      <c r="AP248" s="18">
        <f>AQ248*10^3/AO248</f>
        <v>1212.8186968838529</v>
      </c>
      <c r="AQ248" s="47">
        <v>1174.0084985835697</v>
      </c>
    </row>
    <row r="249" spans="2:43" ht="18" customHeight="1" x14ac:dyDescent="0.3">
      <c r="B249" s="45"/>
      <c r="E249" s="51"/>
      <c r="F249" s="48"/>
      <c r="H249" s="7"/>
      <c r="J249" s="50"/>
      <c r="K249" s="7"/>
      <c r="M249" s="50"/>
      <c r="N249" s="7"/>
      <c r="P249" s="50"/>
      <c r="Q249" s="7"/>
      <c r="S249" s="50"/>
      <c r="T249" s="7"/>
      <c r="V249" s="50"/>
      <c r="W249" s="7"/>
      <c r="Y249" s="50"/>
      <c r="Z249" s="7"/>
      <c r="AB249" s="50"/>
      <c r="AC249" s="7"/>
      <c r="AE249" s="50"/>
      <c r="AF249" s="7"/>
      <c r="AH249" s="50"/>
      <c r="AI249" s="7"/>
      <c r="AK249" s="50"/>
      <c r="AL249" s="7"/>
      <c r="AN249" s="50"/>
      <c r="AO249" s="7"/>
      <c r="AQ249" s="50"/>
    </row>
    <row r="250" spans="2:43" ht="18" customHeight="1" x14ac:dyDescent="0.3">
      <c r="B250" s="41" t="s">
        <v>155</v>
      </c>
      <c r="C250" s="40"/>
      <c r="D250" s="40"/>
      <c r="E250" s="40"/>
      <c r="F250" s="40"/>
      <c r="G250" s="40"/>
      <c r="H250" s="7"/>
      <c r="J250" s="39">
        <f>SUM(J246:J248)</f>
        <v>1230</v>
      </c>
      <c r="K250" s="7"/>
      <c r="M250" s="39">
        <f>SUM(M246:M248)</f>
        <v>4485</v>
      </c>
      <c r="N250" s="7"/>
      <c r="P250" s="39">
        <f>SUM(P246:P248)</f>
        <v>1668</v>
      </c>
      <c r="Q250" s="7"/>
      <c r="S250" s="39">
        <f>SUM(S246:S248)</f>
        <v>1350</v>
      </c>
      <c r="T250" s="7"/>
      <c r="V250" s="39">
        <f>SUM(V246:V248)</f>
        <v>1555</v>
      </c>
      <c r="W250" s="7"/>
      <c r="Y250" s="39">
        <f>SUM(Y246:Y248)</f>
        <v>1139</v>
      </c>
      <c r="Z250" s="7"/>
      <c r="AB250" s="39">
        <f>SUM(AB246:AB248)</f>
        <v>641</v>
      </c>
      <c r="AC250" s="7"/>
      <c r="AE250" s="39">
        <f>SUM(AE246:AE248)</f>
        <v>1215</v>
      </c>
      <c r="AF250" s="7"/>
      <c r="AH250" s="39">
        <f>SUM(AH246:AH248)</f>
        <v>924</v>
      </c>
      <c r="AI250" s="7"/>
      <c r="AK250" s="39">
        <f>SUM(AK246:AK248)</f>
        <v>1186</v>
      </c>
      <c r="AL250" s="7"/>
      <c r="AN250" s="39">
        <f>SUM(AN246:AN248)</f>
        <v>1913.0000000000002</v>
      </c>
      <c r="AO250" s="7"/>
      <c r="AQ250" s="39">
        <f>SUM(AQ246:AQ248)</f>
        <v>3806.6353430188715</v>
      </c>
    </row>
    <row r="251" spans="2:43" ht="18" customHeight="1" x14ac:dyDescent="0.3">
      <c r="B251" s="45"/>
      <c r="E251" s="51"/>
      <c r="F251" s="48"/>
      <c r="H251" s="7"/>
      <c r="J251" s="50"/>
      <c r="K251" s="53"/>
      <c r="L251" s="18"/>
      <c r="M251" s="50"/>
      <c r="N251" s="53"/>
      <c r="O251" s="18"/>
      <c r="P251" s="50"/>
      <c r="Q251" s="53"/>
      <c r="R251" s="18"/>
      <c r="S251" s="50"/>
      <c r="T251" s="53"/>
      <c r="U251" s="18"/>
      <c r="V251" s="50"/>
      <c r="W251" s="53"/>
      <c r="X251" s="18"/>
      <c r="Y251" s="50"/>
      <c r="Z251" s="53"/>
      <c r="AA251" s="18"/>
      <c r="AB251" s="50"/>
      <c r="AC251" s="53"/>
      <c r="AD251" s="18"/>
      <c r="AE251" s="50"/>
      <c r="AF251" s="53"/>
      <c r="AG251" s="18"/>
      <c r="AH251" s="50"/>
      <c r="AI251" s="53"/>
      <c r="AJ251" s="18"/>
      <c r="AK251" s="50"/>
      <c r="AL251" s="53"/>
      <c r="AM251" s="18"/>
      <c r="AN251" s="50"/>
      <c r="AO251" s="53"/>
      <c r="AP251" s="18"/>
      <c r="AQ251" s="50"/>
    </row>
    <row r="252" spans="2:43" ht="18" customHeight="1" x14ac:dyDescent="0.3">
      <c r="B252" s="46" t="s">
        <v>154</v>
      </c>
      <c r="H252" s="7"/>
      <c r="J252" s="42"/>
      <c r="K252" s="7"/>
      <c r="M252" s="42"/>
      <c r="N252" s="7"/>
      <c r="P252" s="42"/>
      <c r="Q252" s="7"/>
      <c r="S252" s="42"/>
      <c r="T252" s="7"/>
      <c r="V252" s="42"/>
      <c r="W252" s="7"/>
      <c r="Y252" s="42"/>
      <c r="Z252" s="7"/>
      <c r="AB252" s="42"/>
      <c r="AC252" s="7"/>
      <c r="AE252" s="42"/>
      <c r="AF252" s="7"/>
      <c r="AH252" s="42"/>
      <c r="AI252" s="7"/>
      <c r="AK252" s="42"/>
      <c r="AL252" s="7"/>
      <c r="AN252" s="42"/>
      <c r="AO252" s="7"/>
      <c r="AQ252" s="42"/>
    </row>
    <row r="253" spans="2:43" ht="18" customHeight="1" x14ac:dyDescent="0.3">
      <c r="B253" s="45" t="s">
        <v>154</v>
      </c>
      <c r="C253" s="1">
        <v>14</v>
      </c>
      <c r="D253" s="1" t="s">
        <v>9</v>
      </c>
      <c r="E253" s="15" t="s">
        <v>21</v>
      </c>
      <c r="F253" s="48" t="s">
        <v>109</v>
      </c>
      <c r="G253" s="1" t="s">
        <v>153</v>
      </c>
      <c r="H253" s="7"/>
      <c r="J253" s="47">
        <v>686.35897435897436</v>
      </c>
      <c r="K253" s="7"/>
      <c r="M253" s="47">
        <v>546</v>
      </c>
      <c r="N253" s="7"/>
      <c r="P253" s="47">
        <v>669</v>
      </c>
      <c r="Q253" s="7"/>
      <c r="S253" s="47">
        <v>720</v>
      </c>
      <c r="T253" s="7"/>
      <c r="V253" s="47">
        <v>724</v>
      </c>
      <c r="W253" s="7"/>
      <c r="Y253" s="47">
        <v>733</v>
      </c>
      <c r="Z253" s="7"/>
      <c r="AB253" s="47">
        <v>636</v>
      </c>
      <c r="AC253" s="7"/>
      <c r="AE253" s="47">
        <v>639</v>
      </c>
      <c r="AF253" s="7"/>
      <c r="AH253" s="47">
        <v>598</v>
      </c>
      <c r="AI253" s="7"/>
      <c r="AK253" s="47">
        <v>728</v>
      </c>
      <c r="AL253" s="7"/>
      <c r="AN253" s="47">
        <v>619</v>
      </c>
      <c r="AO253" s="7"/>
      <c r="AQ253" s="47">
        <v>652</v>
      </c>
    </row>
    <row r="254" spans="2:43" ht="18" customHeight="1" x14ac:dyDescent="0.3">
      <c r="B254" s="45"/>
      <c r="E254" s="51"/>
      <c r="F254" s="48"/>
      <c r="H254" s="7"/>
      <c r="J254" s="50"/>
      <c r="K254" s="7"/>
      <c r="M254" s="50"/>
      <c r="N254" s="7"/>
      <c r="P254" s="50"/>
      <c r="Q254" s="7"/>
      <c r="S254" s="50"/>
      <c r="T254" s="7"/>
      <c r="V254" s="50"/>
      <c r="W254" s="7"/>
      <c r="Y254" s="50"/>
      <c r="Z254" s="7"/>
      <c r="AB254" s="50"/>
      <c r="AC254" s="7"/>
      <c r="AE254" s="50"/>
      <c r="AF254" s="7"/>
      <c r="AH254" s="50"/>
      <c r="AI254" s="7"/>
      <c r="AK254" s="50"/>
      <c r="AL254" s="7"/>
      <c r="AN254" s="50"/>
      <c r="AO254" s="7"/>
      <c r="AQ254" s="50"/>
    </row>
    <row r="255" spans="2:43" ht="18" customHeight="1" x14ac:dyDescent="0.3">
      <c r="B255" s="46" t="s">
        <v>152</v>
      </c>
      <c r="H255" s="7"/>
      <c r="J255" s="42"/>
      <c r="K255" s="7"/>
      <c r="M255" s="42"/>
      <c r="N255" s="7"/>
      <c r="P255" s="42"/>
      <c r="Q255" s="7"/>
      <c r="S255" s="42"/>
      <c r="T255" s="7"/>
      <c r="V255" s="42"/>
      <c r="W255" s="7"/>
      <c r="Y255" s="42"/>
      <c r="Z255" s="7"/>
      <c r="AB255" s="42"/>
      <c r="AC255" s="7"/>
      <c r="AE255" s="42"/>
      <c r="AF255" s="7"/>
      <c r="AH255" s="42"/>
      <c r="AI255" s="7"/>
      <c r="AK255" s="42"/>
      <c r="AL255" s="7"/>
      <c r="AN255" s="42"/>
      <c r="AO255" s="7"/>
      <c r="AQ255" s="42"/>
    </row>
    <row r="256" spans="2:43" ht="18" customHeight="1" x14ac:dyDescent="0.3">
      <c r="B256" s="45" t="s">
        <v>151</v>
      </c>
      <c r="C256" s="1">
        <v>14</v>
      </c>
      <c r="D256" s="1" t="s">
        <v>9</v>
      </c>
      <c r="E256" s="15" t="s">
        <v>21</v>
      </c>
      <c r="F256" s="48" t="s">
        <v>70</v>
      </c>
      <c r="G256" s="1" t="s">
        <v>119</v>
      </c>
      <c r="H256" s="7"/>
      <c r="J256" s="47">
        <v>137.88</v>
      </c>
      <c r="K256" s="7"/>
      <c r="M256" s="47">
        <v>153.3775</v>
      </c>
      <c r="N256" s="7"/>
      <c r="P256" s="47">
        <v>178.30012499999998</v>
      </c>
      <c r="Q256" s="7"/>
      <c r="S256" s="47">
        <v>168.70699999999999</v>
      </c>
      <c r="T256" s="7"/>
      <c r="V256" s="47">
        <v>197.8305</v>
      </c>
      <c r="W256" s="7"/>
      <c r="Y256" s="47">
        <v>156.45725000000002</v>
      </c>
      <c r="Z256" s="7"/>
      <c r="AB256" s="47">
        <v>126.58499999999998</v>
      </c>
      <c r="AC256" s="7"/>
      <c r="AE256" s="47">
        <v>132.32499999999999</v>
      </c>
      <c r="AF256" s="7"/>
      <c r="AH256" s="47">
        <v>254.78</v>
      </c>
      <c r="AI256" s="7"/>
      <c r="AK256" s="47">
        <v>269.07</v>
      </c>
      <c r="AL256" s="7"/>
      <c r="AN256" s="47">
        <v>149.47750000000002</v>
      </c>
      <c r="AO256" s="7"/>
      <c r="AQ256" s="47">
        <v>127.14051952349439</v>
      </c>
    </row>
    <row r="257" spans="1:43" ht="18" customHeight="1" x14ac:dyDescent="0.3">
      <c r="B257" s="45"/>
      <c r="E257" s="51"/>
      <c r="F257" s="48"/>
      <c r="H257" s="7"/>
      <c r="J257" s="50"/>
      <c r="K257" s="7"/>
      <c r="M257" s="50"/>
      <c r="N257" s="7"/>
      <c r="P257" s="50"/>
      <c r="Q257" s="7"/>
      <c r="S257" s="50"/>
      <c r="T257" s="7"/>
      <c r="V257" s="50"/>
      <c r="W257" s="7"/>
      <c r="Y257" s="50"/>
      <c r="Z257" s="7"/>
      <c r="AB257" s="50"/>
      <c r="AC257" s="7"/>
      <c r="AE257" s="50"/>
      <c r="AF257" s="7"/>
      <c r="AH257" s="50"/>
      <c r="AI257" s="7"/>
      <c r="AK257" s="50"/>
      <c r="AL257" s="7"/>
      <c r="AN257" s="50"/>
      <c r="AO257" s="7"/>
      <c r="AQ257" s="50"/>
    </row>
    <row r="258" spans="1:43" ht="18" customHeight="1" x14ac:dyDescent="0.3">
      <c r="B258" s="46" t="s">
        <v>150</v>
      </c>
      <c r="H258" s="7"/>
      <c r="J258" s="42"/>
      <c r="K258" s="7"/>
      <c r="M258" s="42"/>
      <c r="N258" s="7"/>
      <c r="P258" s="42"/>
      <c r="Q258" s="7"/>
      <c r="S258" s="42"/>
      <c r="T258" s="7"/>
      <c r="V258" s="42"/>
      <c r="W258" s="7"/>
      <c r="Y258" s="42"/>
      <c r="Z258" s="7"/>
      <c r="AB258" s="42"/>
      <c r="AC258" s="7"/>
      <c r="AE258" s="42"/>
      <c r="AF258" s="7"/>
      <c r="AH258" s="42"/>
      <c r="AI258" s="7"/>
      <c r="AK258" s="42"/>
      <c r="AL258" s="7"/>
      <c r="AN258" s="42"/>
      <c r="AO258" s="7"/>
      <c r="AQ258" s="42"/>
    </row>
    <row r="259" spans="1:43" ht="18" customHeight="1" x14ac:dyDescent="0.3">
      <c r="B259" s="45" t="s">
        <v>149</v>
      </c>
      <c r="C259" s="1">
        <v>14</v>
      </c>
      <c r="D259" s="1" t="s">
        <v>9</v>
      </c>
      <c r="E259" s="15" t="s">
        <v>21</v>
      </c>
      <c r="F259" s="48" t="s">
        <v>70</v>
      </c>
      <c r="G259" s="1" t="s">
        <v>119</v>
      </c>
      <c r="H259" s="7"/>
      <c r="J259" s="47">
        <v>23.869999999999997</v>
      </c>
      <c r="K259" s="7"/>
      <c r="M259" s="47">
        <v>171.54500000000002</v>
      </c>
      <c r="N259" s="7"/>
      <c r="P259" s="47">
        <v>194.52250000000004</v>
      </c>
      <c r="Q259" s="7"/>
      <c r="S259" s="47">
        <v>128.77500000000001</v>
      </c>
      <c r="T259" s="7"/>
      <c r="V259" s="47">
        <v>124.5</v>
      </c>
      <c r="W259" s="7"/>
      <c r="Y259" s="47">
        <v>276.22500000000002</v>
      </c>
      <c r="Z259" s="7"/>
      <c r="AB259" s="47">
        <v>318.53999999999996</v>
      </c>
      <c r="AC259" s="7"/>
      <c r="AE259" s="47">
        <v>172.0925</v>
      </c>
      <c r="AF259" s="7"/>
      <c r="AH259" s="47">
        <v>89.047499999999999</v>
      </c>
      <c r="AI259" s="7"/>
      <c r="AK259" s="47">
        <v>151.97750000000002</v>
      </c>
      <c r="AL259" s="7"/>
      <c r="AN259" s="47">
        <v>210.7225</v>
      </c>
      <c r="AO259" s="7"/>
      <c r="AQ259" s="47">
        <v>164.45500000000001</v>
      </c>
    </row>
    <row r="260" spans="1:43" ht="18" customHeight="1" x14ac:dyDescent="0.3">
      <c r="B260" s="45"/>
      <c r="E260" s="51"/>
      <c r="F260" s="48"/>
      <c r="H260" s="7"/>
      <c r="J260" s="50"/>
      <c r="K260" s="7"/>
      <c r="M260" s="50"/>
      <c r="N260" s="7"/>
      <c r="P260" s="50"/>
      <c r="Q260" s="7"/>
      <c r="S260" s="50"/>
      <c r="T260" s="7"/>
      <c r="V260" s="50"/>
      <c r="W260" s="7"/>
      <c r="Y260" s="50"/>
      <c r="Z260" s="7"/>
      <c r="AB260" s="50"/>
      <c r="AC260" s="7"/>
      <c r="AE260" s="50"/>
      <c r="AF260" s="7"/>
      <c r="AH260" s="50"/>
      <c r="AI260" s="7"/>
      <c r="AK260" s="50"/>
      <c r="AL260" s="7"/>
      <c r="AN260" s="50"/>
      <c r="AO260" s="7"/>
      <c r="AQ260" s="50"/>
    </row>
    <row r="261" spans="1:43" ht="18" customHeight="1" x14ac:dyDescent="0.3">
      <c r="B261" s="46" t="s">
        <v>148</v>
      </c>
      <c r="H261" s="7"/>
      <c r="J261" s="42"/>
      <c r="K261" s="7"/>
      <c r="M261" s="42"/>
      <c r="N261" s="7"/>
      <c r="P261" s="42"/>
      <c r="Q261" s="7"/>
      <c r="S261" s="42"/>
      <c r="T261" s="7"/>
      <c r="V261" s="42"/>
      <c r="W261" s="7"/>
      <c r="Y261" s="42"/>
      <c r="Z261" s="7"/>
      <c r="AB261" s="42"/>
      <c r="AC261" s="7"/>
      <c r="AE261" s="42"/>
      <c r="AF261" s="7"/>
      <c r="AH261" s="42"/>
      <c r="AI261" s="7"/>
      <c r="AK261" s="42"/>
      <c r="AL261" s="7"/>
      <c r="AN261" s="42"/>
      <c r="AO261" s="7"/>
      <c r="AQ261" s="42"/>
    </row>
    <row r="262" spans="1:43" ht="18" customHeight="1" x14ac:dyDescent="0.3">
      <c r="B262" s="45" t="s">
        <v>147</v>
      </c>
      <c r="C262" s="1">
        <v>14</v>
      </c>
      <c r="D262" s="1" t="s">
        <v>9</v>
      </c>
      <c r="E262" s="15" t="s">
        <v>21</v>
      </c>
      <c r="F262" s="48" t="s">
        <v>70</v>
      </c>
      <c r="G262" s="1" t="s">
        <v>119</v>
      </c>
      <c r="H262" s="7"/>
      <c r="J262" s="47">
        <v>27.5</v>
      </c>
      <c r="K262" s="7"/>
      <c r="M262" s="47">
        <v>0</v>
      </c>
      <c r="N262" s="7"/>
      <c r="P262" s="47">
        <v>0</v>
      </c>
      <c r="Q262" s="7"/>
      <c r="S262" s="47">
        <v>2.2000000000000002</v>
      </c>
      <c r="T262" s="7"/>
      <c r="V262" s="47">
        <v>2.2000000000000002</v>
      </c>
      <c r="W262" s="7"/>
      <c r="Y262" s="47">
        <v>5.5</v>
      </c>
      <c r="Z262" s="7"/>
      <c r="AB262" s="47">
        <v>5.5</v>
      </c>
      <c r="AC262" s="7"/>
      <c r="AE262" s="47">
        <v>32.266666666666666</v>
      </c>
      <c r="AF262" s="7"/>
      <c r="AH262" s="47">
        <v>35.599999999999994</v>
      </c>
      <c r="AI262" s="7"/>
      <c r="AK262" s="47">
        <v>35.599999999999994</v>
      </c>
      <c r="AL262" s="7"/>
      <c r="AN262" s="47">
        <v>20.833333333333332</v>
      </c>
      <c r="AO262" s="7"/>
      <c r="AQ262" s="47">
        <v>0</v>
      </c>
    </row>
    <row r="263" spans="1:43" ht="18" customHeight="1" x14ac:dyDescent="0.3">
      <c r="B263" s="45"/>
      <c r="E263" s="51"/>
      <c r="F263" s="48"/>
      <c r="H263" s="7"/>
      <c r="J263" s="50"/>
      <c r="K263" s="7"/>
      <c r="M263" s="50"/>
      <c r="N263" s="7"/>
      <c r="P263" s="50"/>
      <c r="Q263" s="7"/>
      <c r="S263" s="50"/>
      <c r="T263" s="7"/>
      <c r="V263" s="50"/>
      <c r="W263" s="7"/>
      <c r="Y263" s="50"/>
      <c r="Z263" s="7"/>
      <c r="AB263" s="50"/>
      <c r="AC263" s="7"/>
      <c r="AE263" s="50"/>
      <c r="AF263" s="7"/>
      <c r="AH263" s="50"/>
      <c r="AI263" s="7"/>
      <c r="AK263" s="50"/>
      <c r="AL263" s="7"/>
      <c r="AN263" s="50"/>
      <c r="AO263" s="7"/>
      <c r="AQ263" s="50"/>
    </row>
    <row r="264" spans="1:43" ht="18" customHeight="1" x14ac:dyDescent="0.3">
      <c r="B264" s="46" t="s">
        <v>146</v>
      </c>
      <c r="H264" s="7"/>
      <c r="J264" s="42"/>
      <c r="K264" s="7"/>
      <c r="M264" s="42"/>
      <c r="N264" s="7"/>
      <c r="P264" s="42"/>
      <c r="Q264" s="7"/>
      <c r="S264" s="42"/>
      <c r="T264" s="7"/>
      <c r="V264" s="42"/>
      <c r="W264" s="7"/>
      <c r="Y264" s="42"/>
      <c r="Z264" s="7"/>
      <c r="AB264" s="42"/>
      <c r="AC264" s="7"/>
      <c r="AE264" s="42"/>
      <c r="AF264" s="7"/>
      <c r="AH264" s="42"/>
      <c r="AI264" s="7"/>
      <c r="AK264" s="42"/>
      <c r="AL264" s="7"/>
      <c r="AN264" s="42"/>
      <c r="AO264" s="7"/>
      <c r="AQ264" s="42"/>
    </row>
    <row r="265" spans="1:43" ht="18" customHeight="1" x14ac:dyDescent="0.3">
      <c r="B265" s="45" t="s">
        <v>145</v>
      </c>
      <c r="C265" s="1">
        <v>14</v>
      </c>
      <c r="D265" s="1" t="s">
        <v>9</v>
      </c>
      <c r="E265" s="15" t="s">
        <v>21</v>
      </c>
      <c r="F265" s="48" t="s">
        <v>70</v>
      </c>
      <c r="G265" s="1" t="s">
        <v>119</v>
      </c>
      <c r="H265" s="7"/>
      <c r="J265" s="47">
        <v>0</v>
      </c>
      <c r="K265" s="7"/>
      <c r="M265" s="47">
        <v>13.1</v>
      </c>
      <c r="N265" s="7"/>
      <c r="P265" s="47">
        <v>20.3</v>
      </c>
      <c r="Q265" s="7"/>
      <c r="S265" s="47">
        <v>10.1</v>
      </c>
      <c r="T265" s="7"/>
      <c r="V265" s="47">
        <v>0</v>
      </c>
      <c r="W265" s="7"/>
      <c r="Y265" s="47">
        <v>3.7</v>
      </c>
      <c r="Z265" s="7"/>
      <c r="AB265" s="47">
        <v>10.199999999999999</v>
      </c>
      <c r="AC265" s="7"/>
      <c r="AE265" s="47">
        <v>9.3000000000000007</v>
      </c>
      <c r="AF265" s="7"/>
      <c r="AH265" s="47">
        <v>2.8</v>
      </c>
      <c r="AI265" s="7"/>
      <c r="AK265" s="47">
        <v>0</v>
      </c>
      <c r="AL265" s="7"/>
      <c r="AN265" s="47">
        <v>0</v>
      </c>
      <c r="AO265" s="7"/>
      <c r="AQ265" s="47">
        <v>0</v>
      </c>
    </row>
    <row r="266" spans="1:43" ht="18" customHeight="1" x14ac:dyDescent="0.3">
      <c r="B266" s="45"/>
      <c r="E266" s="51"/>
      <c r="F266" s="48"/>
      <c r="H266" s="7"/>
      <c r="J266" s="50"/>
      <c r="K266" s="7"/>
      <c r="M266" s="50"/>
      <c r="N266" s="7"/>
      <c r="P266" s="50"/>
      <c r="Q266" s="7"/>
      <c r="S266" s="50"/>
      <c r="T266" s="7"/>
      <c r="V266" s="50"/>
      <c r="W266" s="7"/>
      <c r="Y266" s="50"/>
      <c r="Z266" s="7"/>
      <c r="AB266" s="50"/>
      <c r="AC266" s="7"/>
      <c r="AE266" s="50"/>
      <c r="AF266" s="7"/>
      <c r="AH266" s="50"/>
      <c r="AI266" s="7"/>
      <c r="AK266" s="50"/>
      <c r="AL266" s="7"/>
      <c r="AN266" s="50"/>
      <c r="AO266" s="7"/>
      <c r="AQ266" s="50"/>
    </row>
    <row r="267" spans="1:43" ht="18" customHeight="1" x14ac:dyDescent="0.3">
      <c r="B267" s="46" t="s">
        <v>144</v>
      </c>
      <c r="H267" s="7"/>
      <c r="J267" s="42"/>
      <c r="K267" s="7"/>
      <c r="M267" s="42"/>
      <c r="N267" s="7"/>
      <c r="P267" s="42"/>
      <c r="Q267" s="7"/>
      <c r="S267" s="42"/>
      <c r="T267" s="7"/>
      <c r="V267" s="42"/>
      <c r="W267" s="7"/>
      <c r="Y267" s="42"/>
      <c r="Z267" s="7"/>
      <c r="AB267" s="42"/>
      <c r="AC267" s="7"/>
      <c r="AE267" s="42"/>
      <c r="AF267" s="7"/>
      <c r="AH267" s="42"/>
      <c r="AI267" s="7"/>
      <c r="AK267" s="42"/>
      <c r="AL267" s="7"/>
      <c r="AN267" s="42"/>
      <c r="AO267" s="7"/>
      <c r="AQ267" s="42"/>
    </row>
    <row r="268" spans="1:43" ht="18" customHeight="1" x14ac:dyDescent="0.3">
      <c r="B268" s="45" t="s">
        <v>143</v>
      </c>
      <c r="C268" s="1">
        <v>14</v>
      </c>
      <c r="D268" s="1" t="s">
        <v>9</v>
      </c>
      <c r="E268" s="15" t="s">
        <v>21</v>
      </c>
      <c r="F268" s="48" t="s">
        <v>70</v>
      </c>
      <c r="G268" s="1" t="s">
        <v>119</v>
      </c>
      <c r="H268" s="7"/>
      <c r="J268" s="47">
        <v>31.257575757575758</v>
      </c>
      <c r="K268" s="7"/>
      <c r="M268" s="47">
        <v>8.3333333333333339</v>
      </c>
      <c r="N268" s="7"/>
      <c r="P268" s="47">
        <v>14.555555555555557</v>
      </c>
      <c r="Q268" s="7"/>
      <c r="S268" s="47">
        <v>6.2222222222222223</v>
      </c>
      <c r="T268" s="7"/>
      <c r="V268" s="47">
        <v>6.2222222222222223</v>
      </c>
      <c r="W268" s="7"/>
      <c r="Y268" s="47">
        <v>6.2222222222222223</v>
      </c>
      <c r="Z268" s="7"/>
      <c r="AB268" s="47">
        <v>9.4722222222222214</v>
      </c>
      <c r="AC268" s="7"/>
      <c r="AE268" s="47">
        <v>9.4722222222222214</v>
      </c>
      <c r="AF268" s="7"/>
      <c r="AH268" s="47">
        <v>9.4722222222222214</v>
      </c>
      <c r="AI268" s="7"/>
      <c r="AK268" s="47">
        <v>9.4722222222222214</v>
      </c>
      <c r="AL268" s="7"/>
      <c r="AN268" s="47">
        <v>6.2222222222222223</v>
      </c>
      <c r="AO268" s="7"/>
      <c r="AQ268" s="47">
        <v>5</v>
      </c>
    </row>
    <row r="269" spans="1:43" ht="18" customHeight="1" x14ac:dyDescent="0.3">
      <c r="B269" s="7"/>
      <c r="H269" s="7"/>
      <c r="J269" s="42"/>
      <c r="K269" s="7"/>
      <c r="M269" s="42"/>
      <c r="N269" s="7"/>
      <c r="P269" s="42"/>
      <c r="Q269" s="7"/>
      <c r="S269" s="42"/>
      <c r="T269" s="7"/>
      <c r="V269" s="42"/>
      <c r="W269" s="7"/>
      <c r="Y269" s="42"/>
      <c r="Z269" s="7"/>
      <c r="AB269" s="42"/>
      <c r="AC269" s="7"/>
      <c r="AE269" s="42"/>
      <c r="AF269" s="7"/>
      <c r="AH269" s="42"/>
      <c r="AI269" s="7"/>
      <c r="AK269" s="42"/>
      <c r="AL269" s="7"/>
      <c r="AN269" s="42"/>
      <c r="AO269" s="7"/>
      <c r="AQ269" s="42"/>
    </row>
    <row r="270" spans="1:43" ht="18" customHeight="1" x14ac:dyDescent="0.3">
      <c r="B270" s="41" t="s">
        <v>142</v>
      </c>
      <c r="C270" s="40"/>
      <c r="D270" s="40"/>
      <c r="E270" s="40"/>
      <c r="F270" s="40"/>
      <c r="G270" s="40"/>
      <c r="H270" s="7"/>
      <c r="J270" s="39">
        <f>J243+J250+J253+J256+J259+J262+J265+J268</f>
        <v>4062.0683096473422</v>
      </c>
      <c r="K270" s="7"/>
      <c r="M270" s="39">
        <f>M243+M250+M253+M256+M259+M262+M265+M268</f>
        <v>6422.3558333333331</v>
      </c>
      <c r="N270" s="7"/>
      <c r="P270" s="39">
        <f>P243+P250+P253+P256+P259+P262+P265+P268</f>
        <v>3788.6781805555556</v>
      </c>
      <c r="Q270" s="7"/>
      <c r="S270" s="39">
        <f>S243+S250+S253+S256+S259+S262+S265+S268</f>
        <v>3291.0042222222219</v>
      </c>
      <c r="T270" s="7"/>
      <c r="V270" s="39">
        <f>V243+V250+V253+V256+V259+V262+V265+V268</f>
        <v>4250.7527222222225</v>
      </c>
      <c r="W270" s="7"/>
      <c r="Y270" s="39">
        <f>Y243+Y250+Y253+Y256+Y259+Y262+Y265+Y268</f>
        <v>3696.1044722222218</v>
      </c>
      <c r="Z270" s="7"/>
      <c r="AB270" s="39">
        <f>AB243+AB250+AB253+AB256+AB259+AB262+AB265+AB268</f>
        <v>3971.297222222222</v>
      </c>
      <c r="AC270" s="7"/>
      <c r="AE270" s="39">
        <f>AE243+AE250+AE253+AE256+AE259+AE262+AE265+AE268</f>
        <v>4636.4563888888888</v>
      </c>
      <c r="AF270" s="7"/>
      <c r="AH270" s="39">
        <f>AH243+AH250+AH253+AH256+AH259+AH262+AH265+AH268</f>
        <v>4439.6997222222226</v>
      </c>
      <c r="AI270" s="7"/>
      <c r="AK270" s="39">
        <f>AK243+AK250+AK253+AK256+AK259+AK262+AK265+AK268</f>
        <v>4314.1197222222227</v>
      </c>
      <c r="AL270" s="7"/>
      <c r="AN270" s="39">
        <f>AN243+AN250+AN253+AN256+AN259+AN262+AN265+AN268</f>
        <v>4802.14575658375</v>
      </c>
      <c r="AO270" s="7"/>
      <c r="AQ270" s="39">
        <f>AQ243+AQ250+AQ253+AQ256+AQ259+AQ262+AQ265+AQ268</f>
        <v>7584.3112718990906</v>
      </c>
    </row>
    <row r="271" spans="1:43" ht="18" customHeight="1" x14ac:dyDescent="0.3">
      <c r="B271" s="7"/>
      <c r="H271" s="7"/>
      <c r="J271" s="42"/>
      <c r="K271" s="7"/>
      <c r="M271" s="42"/>
      <c r="N271" s="7"/>
      <c r="P271" s="42"/>
      <c r="Q271" s="7"/>
      <c r="S271" s="42"/>
      <c r="T271" s="7"/>
      <c r="V271" s="42"/>
      <c r="W271" s="7"/>
      <c r="Y271" s="42"/>
      <c r="Z271" s="7"/>
      <c r="AB271" s="42"/>
      <c r="AC271" s="7"/>
      <c r="AE271" s="42"/>
      <c r="AF271" s="7"/>
      <c r="AH271" s="42"/>
      <c r="AI271" s="7"/>
      <c r="AK271" s="42"/>
      <c r="AL271" s="7"/>
      <c r="AN271" s="42"/>
      <c r="AO271" s="7"/>
      <c r="AQ271" s="42"/>
    </row>
    <row r="272" spans="1:43" ht="18" customHeight="1" x14ac:dyDescent="0.3">
      <c r="A272" s="24"/>
      <c r="B272" s="43" t="s">
        <v>32</v>
      </c>
      <c r="H272" s="7"/>
      <c r="J272" s="42"/>
      <c r="K272" s="7"/>
      <c r="M272" s="42"/>
      <c r="N272" s="7"/>
      <c r="P272" s="42"/>
      <c r="Q272" s="7"/>
      <c r="S272" s="42"/>
      <c r="T272" s="7"/>
      <c r="V272" s="42"/>
      <c r="W272" s="7"/>
      <c r="Y272" s="42"/>
      <c r="Z272" s="7"/>
      <c r="AB272" s="42"/>
      <c r="AC272" s="7"/>
      <c r="AE272" s="42"/>
      <c r="AF272" s="7"/>
      <c r="AH272" s="42"/>
      <c r="AI272" s="7"/>
      <c r="AK272" s="42"/>
      <c r="AL272" s="7"/>
      <c r="AN272" s="42"/>
      <c r="AO272" s="7"/>
      <c r="AQ272" s="42"/>
    </row>
    <row r="273" spans="1:43" ht="18" customHeight="1" x14ac:dyDescent="0.3">
      <c r="A273" s="24"/>
      <c r="B273" s="43"/>
      <c r="H273" s="7"/>
      <c r="J273" s="42"/>
      <c r="K273" s="7"/>
      <c r="M273" s="42"/>
      <c r="N273" s="7"/>
      <c r="P273" s="42"/>
      <c r="Q273" s="7"/>
      <c r="S273" s="42"/>
      <c r="T273" s="7"/>
      <c r="V273" s="42"/>
      <c r="W273" s="7"/>
      <c r="Y273" s="42"/>
      <c r="Z273" s="7"/>
      <c r="AB273" s="42"/>
      <c r="AC273" s="7"/>
      <c r="AE273" s="42"/>
      <c r="AF273" s="7"/>
      <c r="AH273" s="42"/>
      <c r="AI273" s="7"/>
      <c r="AK273" s="42"/>
      <c r="AL273" s="7"/>
      <c r="AN273" s="42"/>
      <c r="AO273" s="7"/>
      <c r="AQ273" s="42"/>
    </row>
    <row r="274" spans="1:43" ht="18" customHeight="1" x14ac:dyDescent="0.3">
      <c r="B274" s="46" t="s">
        <v>138</v>
      </c>
      <c r="H274" s="7"/>
      <c r="J274" s="42"/>
      <c r="K274" s="7"/>
      <c r="M274" s="42"/>
      <c r="N274" s="7"/>
      <c r="P274" s="42"/>
      <c r="Q274" s="7"/>
      <c r="S274" s="42"/>
      <c r="T274" s="7"/>
      <c r="V274" s="42"/>
      <c r="W274" s="7"/>
      <c r="Y274" s="42"/>
      <c r="Z274" s="7"/>
      <c r="AB274" s="42"/>
      <c r="AC274" s="7"/>
      <c r="AE274" s="42"/>
      <c r="AF274" s="7"/>
      <c r="AH274" s="42"/>
      <c r="AI274" s="7"/>
      <c r="AK274" s="42"/>
      <c r="AL274" s="7"/>
      <c r="AN274" s="42"/>
      <c r="AO274" s="7"/>
      <c r="AQ274" s="42"/>
    </row>
    <row r="275" spans="1:43" ht="18" customHeight="1" x14ac:dyDescent="0.3">
      <c r="B275" s="45" t="s">
        <v>141</v>
      </c>
      <c r="C275" s="1">
        <v>15</v>
      </c>
      <c r="D275" s="1" t="s">
        <v>9</v>
      </c>
      <c r="E275" s="15" t="s">
        <v>21</v>
      </c>
      <c r="F275" s="48" t="s">
        <v>109</v>
      </c>
      <c r="G275" s="1" t="s">
        <v>119</v>
      </c>
      <c r="H275" s="7"/>
      <c r="J275" s="47">
        <v>213.89400000000003</v>
      </c>
      <c r="K275" s="52">
        <v>80.099999999999994</v>
      </c>
      <c r="L275" s="18">
        <f>M275*10^6/K275</f>
        <v>2070000.0000000002</v>
      </c>
      <c r="M275" s="47">
        <v>165.80699999999999</v>
      </c>
      <c r="N275" s="52">
        <v>74.2</v>
      </c>
      <c r="O275" s="18">
        <f>P275*10^6/N275</f>
        <v>2100000.0000000005</v>
      </c>
      <c r="P275" s="47">
        <v>155.82000000000002</v>
      </c>
      <c r="Q275" s="52">
        <v>68.7</v>
      </c>
      <c r="R275" s="18">
        <f>S275*10^6/Q275</f>
        <v>1990000</v>
      </c>
      <c r="S275" s="47">
        <v>136.71299999999999</v>
      </c>
      <c r="T275" s="52">
        <v>75.5</v>
      </c>
      <c r="U275" s="18">
        <f>V275*10^6/T275</f>
        <v>1890000</v>
      </c>
      <c r="V275" s="47">
        <v>142.69499999999999</v>
      </c>
      <c r="W275" s="52">
        <v>85.4</v>
      </c>
      <c r="X275" s="18">
        <f>Y275*10^6/W275</f>
        <v>1779999.9999999998</v>
      </c>
      <c r="Y275" s="47">
        <v>152.012</v>
      </c>
      <c r="Z275" s="52">
        <v>100.2</v>
      </c>
      <c r="AA275" s="18">
        <f>AB275*10^6/Z275</f>
        <v>1670000</v>
      </c>
      <c r="AB275" s="47">
        <v>167.334</v>
      </c>
      <c r="AC275" s="52">
        <v>115.1</v>
      </c>
      <c r="AD275" s="18">
        <f>AE275*10^6/AC275</f>
        <v>1559999.9999999998</v>
      </c>
      <c r="AE275" s="47">
        <v>179.55599999999998</v>
      </c>
      <c r="AF275" s="52">
        <v>130</v>
      </c>
      <c r="AG275" s="18">
        <f>AH275*10^6/AF275</f>
        <v>1459999.9999999998</v>
      </c>
      <c r="AH275" s="47">
        <v>189.79999999999998</v>
      </c>
      <c r="AI275" s="52">
        <v>100.5</v>
      </c>
      <c r="AJ275" s="18">
        <f>AK275*10^6/AI275</f>
        <v>1430000</v>
      </c>
      <c r="AK275" s="47">
        <v>143.715</v>
      </c>
      <c r="AL275" s="52">
        <v>71</v>
      </c>
      <c r="AM275" s="18">
        <f>AN275*10^6/AL275</f>
        <v>1680000</v>
      </c>
      <c r="AN275" s="47">
        <v>119.28</v>
      </c>
      <c r="AO275" s="52">
        <v>94.8</v>
      </c>
      <c r="AP275" s="18">
        <f>AQ275*10^6/AO275</f>
        <v>1679999.9999999998</v>
      </c>
      <c r="AQ275" s="47">
        <v>159.26399999999998</v>
      </c>
    </row>
    <row r="276" spans="1:43" ht="18" customHeight="1" x14ac:dyDescent="0.3">
      <c r="B276" s="45" t="s">
        <v>140</v>
      </c>
      <c r="C276" s="1">
        <v>15</v>
      </c>
      <c r="D276" s="1" t="s">
        <v>9</v>
      </c>
      <c r="E276" s="15" t="s">
        <v>21</v>
      </c>
      <c r="F276" s="48" t="s">
        <v>70</v>
      </c>
      <c r="G276" s="1" t="s">
        <v>119</v>
      </c>
      <c r="H276" s="7"/>
      <c r="J276" s="47">
        <v>150.45000000000002</v>
      </c>
      <c r="K276" s="7"/>
      <c r="M276" s="47">
        <v>23.1</v>
      </c>
      <c r="N276" s="7"/>
      <c r="P276" s="47">
        <v>30.1</v>
      </c>
      <c r="Q276" s="7"/>
      <c r="S276" s="47">
        <v>24.1</v>
      </c>
      <c r="T276" s="7"/>
      <c r="V276" s="47">
        <v>47.8</v>
      </c>
      <c r="W276" s="7"/>
      <c r="Y276" s="47">
        <v>89.2</v>
      </c>
      <c r="Z276" s="7"/>
      <c r="AB276" s="47">
        <v>99.8</v>
      </c>
      <c r="AC276" s="7"/>
      <c r="AE276" s="47">
        <v>113.6</v>
      </c>
      <c r="AF276" s="7"/>
      <c r="AH276" s="47">
        <v>150</v>
      </c>
      <c r="AI276" s="7"/>
      <c r="AK276" s="47">
        <v>173.6</v>
      </c>
      <c r="AL276" s="7"/>
      <c r="AN276" s="47">
        <v>188</v>
      </c>
      <c r="AO276" s="7"/>
      <c r="AQ276" s="47">
        <v>203.24250000000004</v>
      </c>
    </row>
    <row r="277" spans="1:43" ht="18" customHeight="1" x14ac:dyDescent="0.3">
      <c r="B277" s="45" t="s">
        <v>139</v>
      </c>
      <c r="C277" s="1">
        <v>15</v>
      </c>
      <c r="D277" s="1" t="s">
        <v>9</v>
      </c>
      <c r="E277" s="15" t="s">
        <v>21</v>
      </c>
      <c r="F277" s="48" t="s">
        <v>70</v>
      </c>
      <c r="G277" s="1" t="s">
        <v>119</v>
      </c>
      <c r="H277" s="7"/>
      <c r="J277" s="47">
        <v>0</v>
      </c>
      <c r="K277" s="7"/>
      <c r="M277" s="47">
        <v>0</v>
      </c>
      <c r="N277" s="7"/>
      <c r="P277" s="47">
        <v>0</v>
      </c>
      <c r="Q277" s="7"/>
      <c r="S277" s="47">
        <v>0</v>
      </c>
      <c r="T277" s="7"/>
      <c r="V277" s="47">
        <v>18.333333333333332</v>
      </c>
      <c r="W277" s="7"/>
      <c r="Y277" s="47">
        <v>18.333333333333332</v>
      </c>
      <c r="Z277" s="7"/>
      <c r="AB277" s="47">
        <v>18.333333333333332</v>
      </c>
      <c r="AC277" s="7"/>
      <c r="AE277" s="47">
        <v>0</v>
      </c>
      <c r="AF277" s="7"/>
      <c r="AH277" s="47">
        <v>0</v>
      </c>
      <c r="AI277" s="7"/>
      <c r="AK277" s="47">
        <v>0</v>
      </c>
      <c r="AL277" s="7"/>
      <c r="AN277" s="47">
        <v>0</v>
      </c>
      <c r="AO277" s="7"/>
      <c r="AQ277" s="47">
        <v>0</v>
      </c>
    </row>
    <row r="278" spans="1:43" ht="18" customHeight="1" x14ac:dyDescent="0.3">
      <c r="B278" s="45"/>
      <c r="E278" s="51"/>
      <c r="F278" s="48"/>
      <c r="H278" s="7"/>
      <c r="J278" s="50"/>
      <c r="K278" s="7"/>
      <c r="M278" s="50"/>
      <c r="N278" s="7"/>
      <c r="P278" s="50"/>
      <c r="Q278" s="7"/>
      <c r="S278" s="50"/>
      <c r="T278" s="7"/>
      <c r="V278" s="50"/>
      <c r="W278" s="7"/>
      <c r="Y278" s="50"/>
      <c r="Z278" s="7"/>
      <c r="AB278" s="50"/>
      <c r="AC278" s="7"/>
      <c r="AE278" s="50"/>
      <c r="AF278" s="7"/>
      <c r="AH278" s="50"/>
      <c r="AI278" s="7"/>
      <c r="AK278" s="50"/>
      <c r="AL278" s="7"/>
      <c r="AN278" s="50"/>
      <c r="AO278" s="7"/>
      <c r="AQ278" s="50"/>
    </row>
    <row r="279" spans="1:43" ht="18" customHeight="1" x14ac:dyDescent="0.3">
      <c r="B279" s="41" t="s">
        <v>138</v>
      </c>
      <c r="C279" s="40"/>
      <c r="D279" s="40"/>
      <c r="E279" s="40"/>
      <c r="F279" s="40"/>
      <c r="G279" s="40"/>
      <c r="H279" s="7"/>
      <c r="J279" s="39">
        <f>SUM(J275:J277)</f>
        <v>364.34400000000005</v>
      </c>
      <c r="K279" s="7"/>
      <c r="M279" s="39">
        <f>SUM(M275:M277)</f>
        <v>188.90699999999998</v>
      </c>
      <c r="N279" s="7"/>
      <c r="P279" s="39">
        <f>SUM(P275:P277)</f>
        <v>185.92000000000002</v>
      </c>
      <c r="Q279" s="7"/>
      <c r="S279" s="39">
        <f>SUM(S275:S277)</f>
        <v>160.81299999999999</v>
      </c>
      <c r="T279" s="7"/>
      <c r="V279" s="39">
        <f>SUM(V275:V277)</f>
        <v>208.82833333333335</v>
      </c>
      <c r="W279" s="7"/>
      <c r="Y279" s="39">
        <f>SUM(Y275:Y277)</f>
        <v>259.5453333333333</v>
      </c>
      <c r="Z279" s="7"/>
      <c r="AB279" s="39">
        <f>SUM(AB275:AB277)</f>
        <v>285.46733333333333</v>
      </c>
      <c r="AC279" s="7"/>
      <c r="AE279" s="39">
        <f>SUM(AE275:AE277)</f>
        <v>293.15599999999995</v>
      </c>
      <c r="AF279" s="7"/>
      <c r="AH279" s="39">
        <f>SUM(AH275:AH277)</f>
        <v>339.79999999999995</v>
      </c>
      <c r="AI279" s="7"/>
      <c r="AK279" s="39">
        <f>SUM(AK275:AK277)</f>
        <v>317.315</v>
      </c>
      <c r="AL279" s="7"/>
      <c r="AN279" s="39">
        <f>SUM(AN275:AN277)</f>
        <v>307.27999999999997</v>
      </c>
      <c r="AO279" s="7"/>
      <c r="AQ279" s="39">
        <f>SUM(AQ275:AQ277)</f>
        <v>362.50650000000002</v>
      </c>
    </row>
    <row r="280" spans="1:43" ht="18" customHeight="1" x14ac:dyDescent="0.3">
      <c r="A280" s="24"/>
      <c r="B280" s="43"/>
      <c r="H280" s="7"/>
      <c r="J280" s="42"/>
      <c r="K280" s="7"/>
      <c r="M280" s="42"/>
      <c r="N280" s="7"/>
      <c r="P280" s="42"/>
      <c r="Q280" s="7"/>
      <c r="S280" s="42"/>
      <c r="T280" s="7"/>
      <c r="V280" s="42"/>
      <c r="W280" s="7"/>
      <c r="Y280" s="42"/>
      <c r="Z280" s="7"/>
      <c r="AB280" s="42"/>
      <c r="AC280" s="7"/>
      <c r="AE280" s="42"/>
      <c r="AF280" s="7"/>
      <c r="AH280" s="42"/>
      <c r="AI280" s="7"/>
      <c r="AK280" s="42"/>
      <c r="AL280" s="7"/>
      <c r="AN280" s="42"/>
      <c r="AO280" s="7"/>
      <c r="AQ280" s="42"/>
    </row>
    <row r="281" spans="1:43" ht="18" customHeight="1" x14ac:dyDescent="0.3">
      <c r="B281" s="46" t="s">
        <v>137</v>
      </c>
      <c r="H281" s="7"/>
      <c r="J281" s="42"/>
      <c r="K281" s="7"/>
      <c r="M281" s="42"/>
      <c r="N281" s="7"/>
      <c r="P281" s="42"/>
      <c r="Q281" s="7"/>
      <c r="S281" s="42"/>
      <c r="T281" s="7"/>
      <c r="V281" s="42"/>
      <c r="W281" s="7"/>
      <c r="Y281" s="42"/>
      <c r="Z281" s="7"/>
      <c r="AB281" s="42"/>
      <c r="AC281" s="7"/>
      <c r="AE281" s="42"/>
      <c r="AF281" s="7"/>
      <c r="AH281" s="42"/>
      <c r="AI281" s="7"/>
      <c r="AK281" s="42"/>
      <c r="AL281" s="7"/>
      <c r="AN281" s="42"/>
      <c r="AO281" s="7"/>
      <c r="AQ281" s="42"/>
    </row>
    <row r="282" spans="1:43" ht="18" customHeight="1" x14ac:dyDescent="0.3">
      <c r="B282" s="45" t="s">
        <v>136</v>
      </c>
      <c r="C282" s="1">
        <v>15</v>
      </c>
      <c r="D282" s="1" t="s">
        <v>3</v>
      </c>
      <c r="E282" s="15" t="s">
        <v>21</v>
      </c>
      <c r="F282" s="48" t="s">
        <v>70</v>
      </c>
      <c r="G282" s="1" t="s">
        <v>119</v>
      </c>
      <c r="H282" s="7"/>
      <c r="J282" s="47">
        <v>271.44740000000002</v>
      </c>
      <c r="K282" s="7"/>
      <c r="M282" s="47">
        <v>121.6</v>
      </c>
      <c r="N282" s="7"/>
      <c r="P282" s="47">
        <v>159.69999999999999</v>
      </c>
      <c r="Q282" s="7"/>
      <c r="S282" s="47">
        <v>227.4</v>
      </c>
      <c r="T282" s="7"/>
      <c r="V282" s="47">
        <v>310.10000000000002</v>
      </c>
      <c r="W282" s="7"/>
      <c r="Y282" s="47">
        <v>260.10000000000002</v>
      </c>
      <c r="Z282" s="7"/>
      <c r="AB282" s="47">
        <v>239.7</v>
      </c>
      <c r="AC282" s="7"/>
      <c r="AE282" s="47">
        <v>145.9</v>
      </c>
      <c r="AF282" s="7"/>
      <c r="AH282" s="47">
        <v>181.3</v>
      </c>
      <c r="AI282" s="7"/>
      <c r="AK282" s="47">
        <v>236</v>
      </c>
      <c r="AL282" s="7"/>
      <c r="AN282" s="47">
        <v>271.39999999999998</v>
      </c>
      <c r="AO282" s="7"/>
      <c r="AQ282" s="47">
        <v>343.4</v>
      </c>
    </row>
    <row r="283" spans="1:43" ht="18" customHeight="1" x14ac:dyDescent="0.3">
      <c r="A283" s="24"/>
      <c r="B283" s="43"/>
      <c r="H283" s="7"/>
      <c r="J283" s="42"/>
      <c r="K283" s="7"/>
      <c r="M283" s="42"/>
      <c r="N283" s="7"/>
      <c r="P283" s="42"/>
      <c r="Q283" s="7"/>
      <c r="S283" s="42"/>
      <c r="T283" s="7"/>
      <c r="V283" s="42"/>
      <c r="W283" s="7"/>
      <c r="Y283" s="42"/>
      <c r="Z283" s="7"/>
      <c r="AB283" s="42"/>
      <c r="AC283" s="7"/>
      <c r="AE283" s="42"/>
      <c r="AF283" s="7"/>
      <c r="AH283" s="42"/>
      <c r="AI283" s="7"/>
      <c r="AK283" s="42"/>
      <c r="AL283" s="7"/>
      <c r="AN283" s="42"/>
      <c r="AO283" s="7"/>
      <c r="AQ283" s="42"/>
    </row>
    <row r="284" spans="1:43" ht="18" customHeight="1" x14ac:dyDescent="0.3">
      <c r="B284" s="46" t="s">
        <v>127</v>
      </c>
      <c r="H284" s="7"/>
      <c r="J284" s="42"/>
      <c r="K284" s="7"/>
      <c r="M284" s="42"/>
      <c r="N284" s="7"/>
      <c r="P284" s="42"/>
      <c r="Q284" s="7"/>
      <c r="S284" s="42"/>
      <c r="T284" s="7"/>
      <c r="V284" s="42"/>
      <c r="W284" s="7"/>
      <c r="Y284" s="42"/>
      <c r="Z284" s="7"/>
      <c r="AB284" s="42"/>
      <c r="AC284" s="7"/>
      <c r="AE284" s="42"/>
      <c r="AF284" s="7"/>
      <c r="AH284" s="42"/>
      <c r="AI284" s="7"/>
      <c r="AK284" s="42"/>
      <c r="AL284" s="7"/>
      <c r="AN284" s="42"/>
      <c r="AO284" s="7"/>
      <c r="AQ284" s="42"/>
    </row>
    <row r="285" spans="1:43" ht="18" customHeight="1" x14ac:dyDescent="0.3">
      <c r="B285" s="45" t="s">
        <v>135</v>
      </c>
      <c r="C285" s="1">
        <v>15</v>
      </c>
      <c r="D285" s="1" t="s">
        <v>9</v>
      </c>
      <c r="E285" s="15" t="s">
        <v>21</v>
      </c>
      <c r="F285" s="1" t="s">
        <v>129</v>
      </c>
      <c r="G285" s="1" t="s">
        <v>128</v>
      </c>
      <c r="H285" s="7"/>
      <c r="J285" s="47">
        <v>140.65551840000001</v>
      </c>
      <c r="K285" s="52">
        <v>0</v>
      </c>
      <c r="L285" s="18"/>
      <c r="M285" s="47">
        <v>0</v>
      </c>
      <c r="N285" s="52">
        <v>0</v>
      </c>
      <c r="O285" s="18"/>
      <c r="P285" s="47">
        <v>0</v>
      </c>
      <c r="Q285" s="52">
        <v>12.960100000000001</v>
      </c>
      <c r="R285" s="18">
        <f>S285*10^3/Q285</f>
        <v>497</v>
      </c>
      <c r="S285" s="47">
        <v>6.4411697000000006</v>
      </c>
      <c r="T285" s="52">
        <v>42.008600000000001</v>
      </c>
      <c r="U285" s="18">
        <f>V285*10^3/T285</f>
        <v>409.17021276595744</v>
      </c>
      <c r="V285" s="47">
        <v>17.188667800000001</v>
      </c>
      <c r="W285" s="52">
        <v>54.968699999999998</v>
      </c>
      <c r="X285" s="18">
        <f>Y285*10^3/W285</f>
        <v>426.26829268292681</v>
      </c>
      <c r="Y285" s="47">
        <v>23.431413899999999</v>
      </c>
      <c r="Z285" s="52">
        <v>36.645800000000001</v>
      </c>
      <c r="AA285" s="18">
        <f>AB285*10^3/Z285</f>
        <v>397</v>
      </c>
      <c r="AB285" s="47">
        <v>14.5483826</v>
      </c>
      <c r="AC285" s="52">
        <v>113.06570000000001</v>
      </c>
      <c r="AD285" s="18">
        <f>AE285*10^3/AC285</f>
        <v>410.43873517786557</v>
      </c>
      <c r="AE285" s="47">
        <v>46.406542899999998</v>
      </c>
      <c r="AF285" s="52">
        <v>231.94110000000001</v>
      </c>
      <c r="AG285" s="18">
        <f>AH285*10^3/AF285</f>
        <v>409.80154142581893</v>
      </c>
      <c r="AH285" s="47">
        <v>95.049820300000007</v>
      </c>
      <c r="AI285" s="52">
        <v>439.12393999999995</v>
      </c>
      <c r="AJ285" s="18">
        <f>AK285*10^3/AI285</f>
        <v>408.58253612863842</v>
      </c>
      <c r="AK285" s="47">
        <v>179.41837308000001</v>
      </c>
      <c r="AL285" s="52">
        <v>954.22087999999962</v>
      </c>
      <c r="AM285" s="18">
        <f>AN285*10^3/AL285</f>
        <v>422.99334956912719</v>
      </c>
      <c r="AN285" s="47">
        <v>403.62908626000001</v>
      </c>
      <c r="AO285" s="52">
        <v>1720.9225199999996</v>
      </c>
      <c r="AP285" s="18">
        <f>AQ285*10^3/AO285</f>
        <v>431.68224784460392</v>
      </c>
      <c r="AQ285" s="47">
        <v>742.89170180000019</v>
      </c>
    </row>
    <row r="286" spans="1:43" ht="18" customHeight="1" x14ac:dyDescent="0.3">
      <c r="B286" s="45" t="s">
        <v>134</v>
      </c>
      <c r="C286" s="1">
        <v>15</v>
      </c>
      <c r="D286" s="1" t="s">
        <v>9</v>
      </c>
      <c r="E286" s="15" t="s">
        <v>21</v>
      </c>
      <c r="F286" s="1" t="s">
        <v>129</v>
      </c>
      <c r="G286" s="1" t="s">
        <v>128</v>
      </c>
      <c r="H286" s="7"/>
      <c r="J286" s="47">
        <v>113.4124944</v>
      </c>
      <c r="K286" s="52">
        <v>0</v>
      </c>
      <c r="L286" s="18"/>
      <c r="M286" s="47">
        <v>0</v>
      </c>
      <c r="N286" s="52">
        <v>0</v>
      </c>
      <c r="O286" s="18"/>
      <c r="P286" s="47">
        <v>0</v>
      </c>
      <c r="Q286" s="52">
        <v>0</v>
      </c>
      <c r="R286" s="18"/>
      <c r="S286" s="47">
        <v>0</v>
      </c>
      <c r="T286" s="52">
        <v>9.8317999999999994</v>
      </c>
      <c r="U286" s="18">
        <f>V286*10^3/T286</f>
        <v>497</v>
      </c>
      <c r="V286" s="47">
        <v>4.8864045999999997</v>
      </c>
      <c r="W286" s="52">
        <v>52.287299999999995</v>
      </c>
      <c r="X286" s="18">
        <f>Y286*10^3/W286</f>
        <v>397.76923076923089</v>
      </c>
      <c r="Y286" s="47">
        <v>20.798279100000002</v>
      </c>
      <c r="Z286" s="52">
        <v>83.12339999999999</v>
      </c>
      <c r="AA286" s="18">
        <f>AB286*10^3/Z286</f>
        <v>410.44086021505387</v>
      </c>
      <c r="AB286" s="47">
        <v>34.1172398</v>
      </c>
      <c r="AC286" s="52">
        <v>83.570300000000003</v>
      </c>
      <c r="AD286" s="18">
        <f>AE286*10^3/AC286</f>
        <v>399.73262032085569</v>
      </c>
      <c r="AE286" s="47">
        <v>33.405775000000006</v>
      </c>
      <c r="AF286" s="52">
        <v>157.30879999999999</v>
      </c>
      <c r="AG286" s="18">
        <f>AH286*10^3/AF286</f>
        <v>410.26704545454544</v>
      </c>
      <c r="AH286" s="47">
        <v>64.538616599999997</v>
      </c>
      <c r="AI286" s="52">
        <v>347.95633999999995</v>
      </c>
      <c r="AJ286" s="18">
        <f>AK286*10^3/AI286</f>
        <v>393.53095299255079</v>
      </c>
      <c r="AK286" s="47">
        <v>136.93159008000001</v>
      </c>
      <c r="AL286" s="52">
        <v>374.85971999999998</v>
      </c>
      <c r="AM286" s="18">
        <f>AN286*10^3/AL286</f>
        <v>404.43514544587504</v>
      </c>
      <c r="AN286" s="47">
        <v>151.60644538</v>
      </c>
      <c r="AO286" s="52">
        <v>474.87593999999996</v>
      </c>
      <c r="AP286" s="18">
        <f>AQ286*10^3/AO286</f>
        <v>414.15603237342367</v>
      </c>
      <c r="AQ286" s="47">
        <v>196.67273517999999</v>
      </c>
    </row>
    <row r="287" spans="1:43" ht="18" customHeight="1" x14ac:dyDescent="0.3">
      <c r="B287" s="45" t="s">
        <v>133</v>
      </c>
      <c r="C287" s="1">
        <v>15</v>
      </c>
      <c r="D287" s="1" t="s">
        <v>9</v>
      </c>
      <c r="E287" s="15" t="s">
        <v>21</v>
      </c>
      <c r="F287" s="1" t="s">
        <v>129</v>
      </c>
      <c r="G287" s="1" t="s">
        <v>128</v>
      </c>
      <c r="H287" s="7"/>
      <c r="J287" s="47">
        <v>0</v>
      </c>
      <c r="K287" s="52">
        <v>58.9908</v>
      </c>
      <c r="L287" s="18">
        <f>M287*10^3/K287</f>
        <v>368</v>
      </c>
      <c r="M287" s="47">
        <v>21.708614399999998</v>
      </c>
      <c r="N287" s="52">
        <v>0</v>
      </c>
      <c r="O287" s="18"/>
      <c r="P287" s="47">
        <v>0</v>
      </c>
      <c r="Q287" s="52">
        <v>8.9380000000000006</v>
      </c>
      <c r="R287" s="18">
        <f>S287*10^3/Q287</f>
        <v>497.00000000000006</v>
      </c>
      <c r="S287" s="47">
        <v>4.4421860000000004</v>
      </c>
      <c r="T287" s="52">
        <v>0</v>
      </c>
      <c r="U287" s="18"/>
      <c r="V287" s="47">
        <v>0</v>
      </c>
      <c r="W287" s="52">
        <v>60.1768</v>
      </c>
      <c r="X287" s="18">
        <f>Y287*10^3/W287</f>
        <v>368</v>
      </c>
      <c r="Y287" s="47">
        <v>22.1450624</v>
      </c>
      <c r="Z287" s="52">
        <v>0</v>
      </c>
      <c r="AA287" s="18"/>
      <c r="AB287" s="47">
        <v>0</v>
      </c>
      <c r="AC287" s="52">
        <v>0</v>
      </c>
      <c r="AD287" s="18"/>
      <c r="AE287" s="47">
        <v>0</v>
      </c>
      <c r="AF287" s="52">
        <v>0</v>
      </c>
      <c r="AG287" s="18"/>
      <c r="AH287" s="47">
        <v>0</v>
      </c>
      <c r="AI287" s="52">
        <v>0</v>
      </c>
      <c r="AJ287" s="18"/>
      <c r="AK287" s="47">
        <v>0</v>
      </c>
      <c r="AL287" s="52">
        <v>44.69</v>
      </c>
      <c r="AM287" s="18">
        <f>AN287*10^3/AL287</f>
        <v>368</v>
      </c>
      <c r="AN287" s="47">
        <v>16.445919999999997</v>
      </c>
      <c r="AO287" s="52">
        <v>40.220999999999997</v>
      </c>
      <c r="AP287" s="18">
        <f>AQ287*10^3/AO287</f>
        <v>368</v>
      </c>
      <c r="AQ287" s="47">
        <v>14.801328</v>
      </c>
    </row>
    <row r="288" spans="1:43" ht="18" customHeight="1" x14ac:dyDescent="0.3">
      <c r="B288" s="45" t="s">
        <v>132</v>
      </c>
      <c r="C288" s="1">
        <v>15</v>
      </c>
      <c r="D288" s="1" t="s">
        <v>9</v>
      </c>
      <c r="E288" s="15" t="s">
        <v>21</v>
      </c>
      <c r="F288" s="1" t="s">
        <v>129</v>
      </c>
      <c r="G288" s="1" t="s">
        <v>128</v>
      </c>
      <c r="H288" s="7"/>
      <c r="J288" s="47">
        <v>0</v>
      </c>
      <c r="K288" s="52">
        <v>0</v>
      </c>
      <c r="L288" s="18"/>
      <c r="M288" s="47">
        <v>0</v>
      </c>
      <c r="N288" s="52">
        <v>0</v>
      </c>
      <c r="O288" s="18"/>
      <c r="P288" s="47">
        <v>0</v>
      </c>
      <c r="Q288" s="52">
        <v>0</v>
      </c>
      <c r="R288" s="18"/>
      <c r="S288" s="47">
        <v>0</v>
      </c>
      <c r="T288" s="52">
        <v>0</v>
      </c>
      <c r="U288" s="18"/>
      <c r="V288" s="47">
        <v>0</v>
      </c>
      <c r="W288" s="52">
        <v>107.256</v>
      </c>
      <c r="X288" s="18">
        <f>Y288*10^3/W288</f>
        <v>368</v>
      </c>
      <c r="Y288" s="47">
        <v>39.470208</v>
      </c>
      <c r="Z288" s="52">
        <v>0</v>
      </c>
      <c r="AA288" s="18"/>
      <c r="AB288" s="47">
        <v>0</v>
      </c>
      <c r="AC288" s="52">
        <v>62.566000000000003</v>
      </c>
      <c r="AD288" s="18">
        <f>AE288*10^3/AC288</f>
        <v>368</v>
      </c>
      <c r="AE288" s="47">
        <v>23.024288000000002</v>
      </c>
      <c r="AF288" s="52">
        <v>63.906700000000001</v>
      </c>
      <c r="AG288" s="18">
        <f>AH288*10^3/AF288</f>
        <v>397</v>
      </c>
      <c r="AH288" s="47">
        <v>25.370959900000003</v>
      </c>
      <c r="AI288" s="52">
        <v>82.229600000000005</v>
      </c>
      <c r="AJ288" s="18">
        <f>AK288*10^3/AI288</f>
        <v>374.93478260869568</v>
      </c>
      <c r="AK288" s="47">
        <v>30.830737200000002</v>
      </c>
      <c r="AL288" s="52">
        <v>139.79032000000001</v>
      </c>
      <c r="AM288" s="18">
        <f>AN288*10^3/AL288</f>
        <v>389.44501278772378</v>
      </c>
      <c r="AN288" s="47">
        <v>54.440642960000005</v>
      </c>
      <c r="AO288" s="52">
        <v>41.204180000000001</v>
      </c>
      <c r="AP288" s="18">
        <f>AQ288*10^3/AO288</f>
        <v>397</v>
      </c>
      <c r="AQ288" s="47">
        <v>16.35805946</v>
      </c>
    </row>
    <row r="289" spans="1:43" ht="18" customHeight="1" x14ac:dyDescent="0.3">
      <c r="B289" s="45" t="s">
        <v>131</v>
      </c>
      <c r="C289" s="1">
        <v>15</v>
      </c>
      <c r="D289" s="1" t="s">
        <v>9</v>
      </c>
      <c r="E289" s="15" t="s">
        <v>21</v>
      </c>
      <c r="F289" s="1" t="s">
        <v>129</v>
      </c>
      <c r="G289" s="1" t="s">
        <v>128</v>
      </c>
      <c r="H289" s="7"/>
      <c r="J289" s="47">
        <v>0</v>
      </c>
      <c r="K289" s="52">
        <v>0</v>
      </c>
      <c r="L289" s="18"/>
      <c r="M289" s="47">
        <v>0</v>
      </c>
      <c r="N289" s="52">
        <v>0</v>
      </c>
      <c r="O289" s="18"/>
      <c r="P289" s="47">
        <v>0</v>
      </c>
      <c r="Q289" s="52">
        <v>0</v>
      </c>
      <c r="R289" s="18"/>
      <c r="S289" s="47">
        <v>0</v>
      </c>
      <c r="T289" s="52">
        <v>0</v>
      </c>
      <c r="U289" s="18"/>
      <c r="V289" s="47">
        <v>0</v>
      </c>
      <c r="W289" s="52">
        <v>16.624680000000001</v>
      </c>
      <c r="X289" s="18">
        <f>Y289*10^3/W289</f>
        <v>397</v>
      </c>
      <c r="Y289" s="47">
        <v>6.5999979600000005</v>
      </c>
      <c r="Z289" s="52">
        <v>35.48386</v>
      </c>
      <c r="AA289" s="18">
        <f>AB289*10^3/Z289</f>
        <v>432.26448362720407</v>
      </c>
      <c r="AB289" s="47">
        <v>15.338412420000001</v>
      </c>
      <c r="AC289" s="52">
        <v>44.243099999999998</v>
      </c>
      <c r="AD289" s="18">
        <f>AE289*10^3/AC289</f>
        <v>427.30303030303031</v>
      </c>
      <c r="AE289" s="47">
        <v>18.905210700000001</v>
      </c>
      <c r="AF289" s="52">
        <v>13.407</v>
      </c>
      <c r="AG289" s="18">
        <f>AH289*10^3/AF289</f>
        <v>497.00000000000006</v>
      </c>
      <c r="AH289" s="47">
        <v>6.6632790000000002</v>
      </c>
      <c r="AI289" s="52">
        <v>72.487179999999995</v>
      </c>
      <c r="AJ289" s="18">
        <f>AK289*10^3/AI289</f>
        <v>461.24167694204681</v>
      </c>
      <c r="AK289" s="47">
        <v>33.434108459999997</v>
      </c>
      <c r="AL289" s="52">
        <v>136.75139999999999</v>
      </c>
      <c r="AM289" s="18">
        <f>AN289*10^3/AL289</f>
        <v>383.97385620915037</v>
      </c>
      <c r="AN289" s="47">
        <v>52.508962400000001</v>
      </c>
      <c r="AO289" s="52">
        <v>65.247399999999999</v>
      </c>
      <c r="AP289" s="18">
        <f>AQ289*10^3/AO289</f>
        <v>444.94520547945206</v>
      </c>
      <c r="AQ289" s="47">
        <v>29.0315178</v>
      </c>
    </row>
    <row r="290" spans="1:43" ht="18" customHeight="1" x14ac:dyDescent="0.3">
      <c r="B290" s="45" t="s">
        <v>130</v>
      </c>
      <c r="C290" s="1">
        <v>15</v>
      </c>
      <c r="D290" s="1" t="s">
        <v>9</v>
      </c>
      <c r="E290" s="15" t="s">
        <v>21</v>
      </c>
      <c r="F290" s="1" t="s">
        <v>129</v>
      </c>
      <c r="G290" s="1" t="s">
        <v>128</v>
      </c>
      <c r="H290" s="7"/>
      <c r="J290" s="47">
        <v>0</v>
      </c>
      <c r="K290" s="7"/>
      <c r="M290" s="47">
        <v>0</v>
      </c>
      <c r="N290" s="7"/>
      <c r="P290" s="47">
        <v>0</v>
      </c>
      <c r="Q290" s="7"/>
      <c r="S290" s="47">
        <v>0</v>
      </c>
      <c r="T290" s="7"/>
      <c r="V290" s="47">
        <v>0</v>
      </c>
      <c r="W290" s="7"/>
      <c r="Y290" s="47">
        <v>0</v>
      </c>
      <c r="Z290" s="7"/>
      <c r="AB290" s="47">
        <v>0</v>
      </c>
      <c r="AC290" s="7"/>
      <c r="AE290" s="47">
        <v>11.283867480000001</v>
      </c>
      <c r="AF290" s="7"/>
      <c r="AH290" s="47">
        <v>32.873963999999994</v>
      </c>
      <c r="AI290" s="7"/>
      <c r="AK290" s="47">
        <v>3.7758580999999998</v>
      </c>
      <c r="AL290" s="7"/>
      <c r="AN290" s="47">
        <v>21.14838056</v>
      </c>
      <c r="AO290" s="7"/>
      <c r="AQ290" s="47">
        <v>0</v>
      </c>
    </row>
    <row r="291" spans="1:43" ht="18" customHeight="1" x14ac:dyDescent="0.3">
      <c r="B291" s="45"/>
      <c r="E291" s="51"/>
      <c r="F291" s="48"/>
      <c r="H291" s="7"/>
      <c r="J291" s="50"/>
      <c r="K291" s="7"/>
      <c r="M291" s="50"/>
      <c r="N291" s="7"/>
      <c r="P291" s="50"/>
      <c r="Q291" s="7"/>
      <c r="S291" s="50"/>
      <c r="T291" s="7"/>
      <c r="V291" s="50"/>
      <c r="W291" s="7"/>
      <c r="Y291" s="50"/>
      <c r="Z291" s="7"/>
      <c r="AB291" s="50"/>
      <c r="AC291" s="7"/>
      <c r="AE291" s="50"/>
      <c r="AF291" s="7"/>
      <c r="AH291" s="50"/>
      <c r="AI291" s="7"/>
      <c r="AK291" s="50"/>
      <c r="AL291" s="7"/>
      <c r="AN291" s="50"/>
      <c r="AO291" s="7"/>
      <c r="AQ291" s="50"/>
    </row>
    <row r="292" spans="1:43" ht="18" customHeight="1" x14ac:dyDescent="0.3">
      <c r="B292" s="41" t="s">
        <v>127</v>
      </c>
      <c r="C292" s="40"/>
      <c r="D292" s="40"/>
      <c r="E292" s="40"/>
      <c r="F292" s="40"/>
      <c r="G292" s="40"/>
      <c r="H292" s="7"/>
      <c r="J292" s="39">
        <f>SUM(J285:J290)</f>
        <v>254.06801280000002</v>
      </c>
      <c r="K292" s="7"/>
      <c r="M292" s="39">
        <f>SUM(M285:M290)</f>
        <v>21.708614399999998</v>
      </c>
      <c r="N292" s="7"/>
      <c r="P292" s="39">
        <f>SUM(P285:P290)</f>
        <v>0</v>
      </c>
      <c r="Q292" s="7"/>
      <c r="S292" s="39">
        <f>SUM(S285:S290)</f>
        <v>10.883355700000001</v>
      </c>
      <c r="T292" s="7"/>
      <c r="V292" s="39">
        <f>SUM(V285:V290)</f>
        <v>22.0750724</v>
      </c>
      <c r="W292" s="7"/>
      <c r="Y292" s="39">
        <f>SUM(Y285:Y290)</f>
        <v>112.44496135999999</v>
      </c>
      <c r="Z292" s="7"/>
      <c r="AB292" s="39">
        <f>SUM(AB285:AB290)</f>
        <v>64.004034820000001</v>
      </c>
      <c r="AC292" s="7"/>
      <c r="AE292" s="39">
        <f>SUM(AE285:AE290)</f>
        <v>133.02568408000002</v>
      </c>
      <c r="AF292" s="7"/>
      <c r="AH292" s="39">
        <f>SUM(AH285:AH290)</f>
        <v>224.4966398</v>
      </c>
      <c r="AI292" s="7"/>
      <c r="AK292" s="39">
        <f>SUM(AK285:AK290)</f>
        <v>384.39066692</v>
      </c>
      <c r="AL292" s="7"/>
      <c r="AN292" s="39">
        <f>SUM(AN285:AN290)</f>
        <v>699.77943755999991</v>
      </c>
      <c r="AO292" s="7"/>
      <c r="AQ292" s="39">
        <f>SUM(AQ285:AQ290)</f>
        <v>999.75534224000023</v>
      </c>
    </row>
    <row r="293" spans="1:43" ht="18" customHeight="1" x14ac:dyDescent="0.3">
      <c r="A293" s="24"/>
      <c r="B293" s="43"/>
      <c r="H293" s="7"/>
      <c r="J293" s="42"/>
      <c r="K293" s="7"/>
      <c r="M293" s="42"/>
      <c r="N293" s="7"/>
      <c r="P293" s="42"/>
      <c r="Q293" s="7"/>
      <c r="S293" s="42"/>
      <c r="T293" s="7"/>
      <c r="V293" s="42"/>
      <c r="W293" s="7"/>
      <c r="Y293" s="42"/>
      <c r="Z293" s="7"/>
      <c r="AB293" s="42"/>
      <c r="AC293" s="7"/>
      <c r="AE293" s="42"/>
      <c r="AF293" s="7"/>
      <c r="AH293" s="42"/>
      <c r="AI293" s="7"/>
      <c r="AK293" s="42"/>
      <c r="AL293" s="7"/>
      <c r="AN293" s="42"/>
      <c r="AO293" s="7"/>
      <c r="AQ293" s="42"/>
    </row>
    <row r="294" spans="1:43" ht="18" customHeight="1" x14ac:dyDescent="0.3">
      <c r="B294" s="46" t="s">
        <v>123</v>
      </c>
      <c r="H294" s="7"/>
      <c r="J294" s="42"/>
      <c r="K294" s="7"/>
      <c r="M294" s="42"/>
      <c r="N294" s="7"/>
      <c r="P294" s="42"/>
      <c r="Q294" s="7"/>
      <c r="S294" s="42"/>
      <c r="T294" s="7"/>
      <c r="V294" s="42"/>
      <c r="W294" s="7"/>
      <c r="Y294" s="42"/>
      <c r="Z294" s="7"/>
      <c r="AB294" s="42"/>
      <c r="AC294" s="7"/>
      <c r="AE294" s="42"/>
      <c r="AF294" s="7"/>
      <c r="AH294" s="42"/>
      <c r="AI294" s="7"/>
      <c r="AK294" s="42"/>
      <c r="AL294" s="7"/>
      <c r="AN294" s="42"/>
      <c r="AO294" s="7"/>
      <c r="AQ294" s="42"/>
    </row>
    <row r="295" spans="1:43" ht="18" customHeight="1" x14ac:dyDescent="0.3">
      <c r="B295" s="45" t="s">
        <v>126</v>
      </c>
      <c r="C295" s="1">
        <v>15</v>
      </c>
      <c r="D295" s="1" t="s">
        <v>9</v>
      </c>
      <c r="E295" s="15" t="s">
        <v>21</v>
      </c>
      <c r="F295" s="48" t="s">
        <v>70</v>
      </c>
      <c r="G295" s="1" t="s">
        <v>119</v>
      </c>
      <c r="H295" s="7"/>
      <c r="J295" s="47">
        <v>134.126</v>
      </c>
      <c r="K295" s="7"/>
      <c r="M295" s="47">
        <v>190.9</v>
      </c>
      <c r="N295" s="7"/>
      <c r="P295" s="47">
        <v>259.39999999999998</v>
      </c>
      <c r="Q295" s="7"/>
      <c r="S295" s="47">
        <v>241.6</v>
      </c>
      <c r="T295" s="7"/>
      <c r="V295" s="47">
        <v>175.1</v>
      </c>
      <c r="W295" s="7"/>
      <c r="Y295" s="47">
        <v>111.6</v>
      </c>
      <c r="Z295" s="7"/>
      <c r="AB295" s="47">
        <v>77.900000000000006</v>
      </c>
      <c r="AC295" s="7"/>
      <c r="AE295" s="47">
        <v>81.8</v>
      </c>
      <c r="AF295" s="7"/>
      <c r="AH295" s="47">
        <v>102</v>
      </c>
      <c r="AI295" s="7"/>
      <c r="AK295" s="47">
        <v>112.9</v>
      </c>
      <c r="AL295" s="7"/>
      <c r="AN295" s="47">
        <v>110.1</v>
      </c>
      <c r="AO295" s="7"/>
      <c r="AQ295" s="47">
        <v>102.19830607041141</v>
      </c>
    </row>
    <row r="296" spans="1:43" ht="18" customHeight="1" x14ac:dyDescent="0.3">
      <c r="B296" s="45" t="s">
        <v>125</v>
      </c>
      <c r="C296" s="1">
        <v>15</v>
      </c>
      <c r="D296" s="1" t="s">
        <v>9</v>
      </c>
      <c r="E296" s="15" t="s">
        <v>21</v>
      </c>
      <c r="F296" s="48" t="s">
        <v>70</v>
      </c>
      <c r="G296" s="1" t="s">
        <v>119</v>
      </c>
      <c r="H296" s="7"/>
      <c r="J296" s="47">
        <v>65.247500000000002</v>
      </c>
      <c r="K296" s="7"/>
      <c r="M296" s="47">
        <v>78.099999999999994</v>
      </c>
      <c r="N296" s="7"/>
      <c r="P296" s="47">
        <v>99.2</v>
      </c>
      <c r="Q296" s="7"/>
      <c r="S296" s="47">
        <v>67.8</v>
      </c>
      <c r="T296" s="7"/>
      <c r="V296" s="47">
        <v>45</v>
      </c>
      <c r="W296" s="7"/>
      <c r="Y296" s="47">
        <v>48.7</v>
      </c>
      <c r="Z296" s="7"/>
      <c r="AB296" s="47">
        <v>63.6</v>
      </c>
      <c r="AC296" s="7"/>
      <c r="AE296" s="47">
        <v>74.599999999999994</v>
      </c>
      <c r="AF296" s="7"/>
      <c r="AH296" s="47">
        <v>58.4</v>
      </c>
      <c r="AI296" s="7"/>
      <c r="AK296" s="47">
        <v>41.2</v>
      </c>
      <c r="AL296" s="7"/>
      <c r="AN296" s="47">
        <v>65.3</v>
      </c>
      <c r="AO296" s="7"/>
      <c r="AQ296" s="47">
        <v>108.94075000000001</v>
      </c>
    </row>
    <row r="297" spans="1:43" ht="18" customHeight="1" x14ac:dyDescent="0.3">
      <c r="B297" s="45" t="s">
        <v>124</v>
      </c>
      <c r="C297" s="1">
        <v>15</v>
      </c>
      <c r="D297" s="1" t="s">
        <v>9</v>
      </c>
      <c r="E297" s="15" t="s">
        <v>21</v>
      </c>
      <c r="F297" s="48" t="s">
        <v>70</v>
      </c>
      <c r="G297" s="1" t="s">
        <v>119</v>
      </c>
      <c r="H297" s="7"/>
      <c r="J297" s="42"/>
      <c r="K297" s="7"/>
      <c r="M297" s="42"/>
      <c r="N297" s="7"/>
      <c r="P297" s="42"/>
      <c r="Q297" s="7"/>
      <c r="S297" s="42"/>
      <c r="T297" s="7"/>
      <c r="V297" s="42"/>
      <c r="W297" s="7"/>
      <c r="Y297" s="42"/>
      <c r="Z297" s="7"/>
      <c r="AB297" s="42"/>
      <c r="AC297" s="7"/>
      <c r="AE297" s="42"/>
      <c r="AF297" s="7"/>
      <c r="AH297" s="42"/>
      <c r="AI297" s="7"/>
      <c r="AK297" s="42"/>
      <c r="AL297" s="7"/>
      <c r="AN297" s="42"/>
      <c r="AO297" s="7"/>
      <c r="AQ297" s="42"/>
    </row>
    <row r="298" spans="1:43" ht="18" customHeight="1" x14ac:dyDescent="0.3">
      <c r="B298" s="45"/>
      <c r="E298" s="51"/>
      <c r="F298" s="48"/>
      <c r="H298" s="7"/>
      <c r="J298" s="50"/>
      <c r="K298" s="7"/>
      <c r="M298" s="50"/>
      <c r="N298" s="7"/>
      <c r="P298" s="50"/>
      <c r="Q298" s="7"/>
      <c r="S298" s="50"/>
      <c r="T298" s="7"/>
      <c r="V298" s="50"/>
      <c r="W298" s="7"/>
      <c r="Y298" s="50"/>
      <c r="Z298" s="7"/>
      <c r="AB298" s="50"/>
      <c r="AC298" s="7"/>
      <c r="AE298" s="50"/>
      <c r="AF298" s="7"/>
      <c r="AH298" s="50"/>
      <c r="AI298" s="7"/>
      <c r="AK298" s="50"/>
      <c r="AL298" s="7"/>
      <c r="AN298" s="50"/>
      <c r="AO298" s="7"/>
      <c r="AQ298" s="50"/>
    </row>
    <row r="299" spans="1:43" ht="18" customHeight="1" x14ac:dyDescent="0.3">
      <c r="B299" s="41" t="s">
        <v>123</v>
      </c>
      <c r="C299" s="40"/>
      <c r="D299" s="40"/>
      <c r="E299" s="40"/>
      <c r="F299" s="40"/>
      <c r="G299" s="40"/>
      <c r="H299" s="7"/>
      <c r="J299" s="39">
        <f>SUM(J295:J297)</f>
        <v>199.37350000000001</v>
      </c>
      <c r="K299" s="7"/>
      <c r="M299" s="39">
        <f>SUM(M295:M297)</f>
        <v>269</v>
      </c>
      <c r="N299" s="7"/>
      <c r="P299" s="39">
        <f>SUM(P295:P297)</f>
        <v>358.59999999999997</v>
      </c>
      <c r="Q299" s="7"/>
      <c r="S299" s="39">
        <f>SUM(S295:S297)</f>
        <v>309.39999999999998</v>
      </c>
      <c r="T299" s="7"/>
      <c r="V299" s="39">
        <f>SUM(V295:V297)</f>
        <v>220.1</v>
      </c>
      <c r="W299" s="7"/>
      <c r="Y299" s="39">
        <f>SUM(Y295:Y297)</f>
        <v>160.30000000000001</v>
      </c>
      <c r="Z299" s="7"/>
      <c r="AB299" s="39">
        <f>SUM(AB295:AB297)</f>
        <v>141.5</v>
      </c>
      <c r="AC299" s="7"/>
      <c r="AE299" s="39">
        <f>SUM(AE295:AE297)</f>
        <v>156.39999999999998</v>
      </c>
      <c r="AF299" s="7"/>
      <c r="AH299" s="39">
        <f>SUM(AH295:AH297)</f>
        <v>160.4</v>
      </c>
      <c r="AI299" s="7"/>
      <c r="AK299" s="39">
        <f>SUM(AK295:AK297)</f>
        <v>154.10000000000002</v>
      </c>
      <c r="AL299" s="7"/>
      <c r="AN299" s="39">
        <f>SUM(AN295:AN297)</f>
        <v>175.39999999999998</v>
      </c>
      <c r="AO299" s="7"/>
      <c r="AQ299" s="39">
        <f>SUM(AQ295:AQ297)</f>
        <v>211.13905607041141</v>
      </c>
    </row>
    <row r="300" spans="1:43" ht="18" customHeight="1" x14ac:dyDescent="0.3">
      <c r="A300" s="24"/>
      <c r="B300" s="43"/>
      <c r="H300" s="7"/>
      <c r="J300" s="42"/>
      <c r="K300" s="7"/>
      <c r="M300" s="42"/>
      <c r="N300" s="7"/>
      <c r="P300" s="42"/>
      <c r="Q300" s="7"/>
      <c r="S300" s="42"/>
      <c r="T300" s="7"/>
      <c r="V300" s="42"/>
      <c r="W300" s="7"/>
      <c r="Y300" s="42"/>
      <c r="Z300" s="7"/>
      <c r="AB300" s="42"/>
      <c r="AC300" s="7"/>
      <c r="AE300" s="42"/>
      <c r="AF300" s="7"/>
      <c r="AH300" s="42"/>
      <c r="AI300" s="7"/>
      <c r="AK300" s="42"/>
      <c r="AL300" s="7"/>
      <c r="AN300" s="42"/>
      <c r="AO300" s="7"/>
      <c r="AQ300" s="42"/>
    </row>
    <row r="301" spans="1:43" ht="18" customHeight="1" x14ac:dyDescent="0.3">
      <c r="B301" s="46" t="s">
        <v>118</v>
      </c>
      <c r="H301" s="7"/>
      <c r="J301" s="42"/>
      <c r="K301" s="7"/>
      <c r="M301" s="42"/>
      <c r="N301" s="7"/>
      <c r="P301" s="42"/>
      <c r="Q301" s="7"/>
      <c r="S301" s="42"/>
      <c r="T301" s="7"/>
      <c r="V301" s="42"/>
      <c r="W301" s="7"/>
      <c r="Y301" s="42"/>
      <c r="Z301" s="7"/>
      <c r="AB301" s="42"/>
      <c r="AC301" s="7"/>
      <c r="AE301" s="42"/>
      <c r="AF301" s="7"/>
      <c r="AH301" s="42"/>
      <c r="AI301" s="7"/>
      <c r="AK301" s="42"/>
      <c r="AL301" s="7"/>
      <c r="AN301" s="42"/>
      <c r="AO301" s="7"/>
      <c r="AQ301" s="42"/>
    </row>
    <row r="302" spans="1:43" ht="18" customHeight="1" x14ac:dyDescent="0.3">
      <c r="B302" s="45" t="s">
        <v>122</v>
      </c>
      <c r="C302" s="1">
        <v>15</v>
      </c>
      <c r="D302" s="1" t="s">
        <v>9</v>
      </c>
      <c r="E302" s="15" t="s">
        <v>21</v>
      </c>
      <c r="F302" s="48" t="s">
        <v>70</v>
      </c>
      <c r="G302" s="1" t="s">
        <v>119</v>
      </c>
      <c r="H302" s="7"/>
      <c r="J302" s="47">
        <v>6</v>
      </c>
      <c r="K302" s="7"/>
      <c r="M302" s="47">
        <v>43.092999999999996</v>
      </c>
      <c r="N302" s="7"/>
      <c r="P302" s="47">
        <v>27.114000000000001</v>
      </c>
      <c r="Q302" s="7"/>
      <c r="S302" s="47">
        <v>11.91</v>
      </c>
      <c r="T302" s="7"/>
      <c r="V302" s="47">
        <v>10.489000000000001</v>
      </c>
      <c r="W302" s="7"/>
      <c r="Y302" s="47">
        <v>8.3249999999999993</v>
      </c>
      <c r="Z302" s="7"/>
      <c r="AB302" s="47">
        <v>9.1999999999999993</v>
      </c>
      <c r="AC302" s="7"/>
      <c r="AE302" s="47">
        <v>6.3</v>
      </c>
      <c r="AF302" s="7"/>
      <c r="AH302" s="47">
        <v>5.6550000000000002</v>
      </c>
      <c r="AI302" s="7"/>
      <c r="AK302" s="47">
        <v>11.111999999999998</v>
      </c>
      <c r="AL302" s="7"/>
      <c r="AN302" s="47">
        <v>6</v>
      </c>
      <c r="AO302" s="7"/>
      <c r="AQ302" s="47">
        <v>1</v>
      </c>
    </row>
    <row r="303" spans="1:43" ht="18" customHeight="1" x14ac:dyDescent="0.3">
      <c r="B303" s="45" t="s">
        <v>121</v>
      </c>
      <c r="C303" s="1">
        <v>15</v>
      </c>
      <c r="D303" s="1" t="s">
        <v>9</v>
      </c>
      <c r="E303" s="15" t="s">
        <v>21</v>
      </c>
      <c r="F303" s="48" t="s">
        <v>70</v>
      </c>
      <c r="G303" s="1" t="s">
        <v>119</v>
      </c>
      <c r="H303" s="7"/>
      <c r="J303" s="47">
        <v>1</v>
      </c>
      <c r="K303" s="7"/>
      <c r="M303" s="47">
        <v>1.0660000000000001</v>
      </c>
      <c r="N303" s="7"/>
      <c r="P303" s="47">
        <v>0.5</v>
      </c>
      <c r="Q303" s="7"/>
      <c r="S303" s="47">
        <v>1.355</v>
      </c>
      <c r="T303" s="7"/>
      <c r="V303" s="47">
        <v>0.34200000000000003</v>
      </c>
      <c r="W303" s="7"/>
      <c r="Y303" s="47">
        <v>0.28999999999999998</v>
      </c>
      <c r="Z303" s="7"/>
      <c r="AB303" s="47">
        <v>0</v>
      </c>
      <c r="AC303" s="7"/>
      <c r="AE303" s="47">
        <v>3.1</v>
      </c>
      <c r="AF303" s="7"/>
      <c r="AH303" s="47">
        <v>6.0919999999999996</v>
      </c>
      <c r="AI303" s="7"/>
      <c r="AK303" s="47">
        <v>11.196999999999999</v>
      </c>
      <c r="AL303" s="7"/>
      <c r="AN303" s="47">
        <v>1</v>
      </c>
      <c r="AO303" s="7"/>
      <c r="AQ303" s="47">
        <v>0</v>
      </c>
    </row>
    <row r="304" spans="1:43" ht="18" customHeight="1" x14ac:dyDescent="0.3">
      <c r="B304" s="45" t="s">
        <v>120</v>
      </c>
      <c r="C304" s="1">
        <v>15</v>
      </c>
      <c r="D304" s="1" t="s">
        <v>9</v>
      </c>
      <c r="E304" s="15" t="s">
        <v>21</v>
      </c>
      <c r="F304" s="48" t="s">
        <v>70</v>
      </c>
      <c r="G304" s="1" t="s">
        <v>119</v>
      </c>
      <c r="H304" s="7"/>
      <c r="J304" s="47">
        <v>3</v>
      </c>
      <c r="K304" s="7"/>
      <c r="M304" s="47">
        <v>0.5</v>
      </c>
      <c r="N304" s="7"/>
      <c r="P304" s="47">
        <v>0</v>
      </c>
      <c r="Q304" s="7"/>
      <c r="S304" s="47">
        <v>0</v>
      </c>
      <c r="T304" s="7"/>
      <c r="V304" s="47">
        <v>0.53500000000000003</v>
      </c>
      <c r="W304" s="7"/>
      <c r="Y304" s="47">
        <v>8.5000000000000006E-2</v>
      </c>
      <c r="Z304" s="7"/>
      <c r="AB304" s="47">
        <v>0</v>
      </c>
      <c r="AC304" s="7"/>
      <c r="AE304" s="47">
        <v>0</v>
      </c>
      <c r="AF304" s="7"/>
      <c r="AH304" s="47">
        <v>6.0999999999999999E-2</v>
      </c>
      <c r="AI304" s="7"/>
      <c r="AK304" s="47">
        <v>1.9119999999999999</v>
      </c>
      <c r="AL304" s="7"/>
      <c r="AN304" s="47">
        <v>3</v>
      </c>
      <c r="AO304" s="7"/>
      <c r="AQ304" s="47">
        <v>4</v>
      </c>
    </row>
    <row r="305" spans="1:43" ht="18" customHeight="1" x14ac:dyDescent="0.3">
      <c r="B305" s="45"/>
      <c r="E305" s="51"/>
      <c r="F305" s="48"/>
      <c r="H305" s="7"/>
      <c r="J305" s="50"/>
      <c r="K305" s="7"/>
      <c r="M305" s="50"/>
      <c r="N305" s="7"/>
      <c r="P305" s="50"/>
      <c r="Q305" s="7"/>
      <c r="S305" s="50"/>
      <c r="T305" s="7"/>
      <c r="V305" s="50"/>
      <c r="W305" s="7"/>
      <c r="Y305" s="50"/>
      <c r="Z305" s="7"/>
      <c r="AB305" s="50"/>
      <c r="AC305" s="7"/>
      <c r="AE305" s="50"/>
      <c r="AF305" s="7"/>
      <c r="AH305" s="50"/>
      <c r="AI305" s="7"/>
      <c r="AK305" s="50"/>
      <c r="AL305" s="7"/>
      <c r="AN305" s="50"/>
      <c r="AO305" s="7"/>
      <c r="AQ305" s="50"/>
    </row>
    <row r="306" spans="1:43" ht="18" customHeight="1" x14ac:dyDescent="0.3">
      <c r="B306" s="41" t="s">
        <v>118</v>
      </c>
      <c r="C306" s="40"/>
      <c r="D306" s="40"/>
      <c r="E306" s="40"/>
      <c r="F306" s="40"/>
      <c r="G306" s="40"/>
      <c r="H306" s="7"/>
      <c r="J306" s="39">
        <f>SUM(J302:J304)</f>
        <v>10</v>
      </c>
      <c r="K306" s="7"/>
      <c r="M306" s="39">
        <f>SUM(M302:M304)</f>
        <v>44.658999999999999</v>
      </c>
      <c r="N306" s="7"/>
      <c r="P306" s="39">
        <f>SUM(P302:P304)</f>
        <v>27.614000000000001</v>
      </c>
      <c r="Q306" s="7"/>
      <c r="S306" s="39">
        <f>SUM(S302:S304)</f>
        <v>13.265000000000001</v>
      </c>
      <c r="T306" s="7"/>
      <c r="V306" s="39">
        <f>SUM(V302:V304)</f>
        <v>11.366000000000001</v>
      </c>
      <c r="W306" s="7"/>
      <c r="Y306" s="39">
        <f>SUM(Y302:Y304)</f>
        <v>8.6999999999999993</v>
      </c>
      <c r="Z306" s="7"/>
      <c r="AB306" s="39">
        <f>SUM(AB302:AB304)</f>
        <v>9.1999999999999993</v>
      </c>
      <c r="AC306" s="7"/>
      <c r="AE306" s="39">
        <f>SUM(AE302:AE304)</f>
        <v>9.4</v>
      </c>
      <c r="AF306" s="7"/>
      <c r="AH306" s="39">
        <f>SUM(AH302:AH304)</f>
        <v>11.808</v>
      </c>
      <c r="AI306" s="7"/>
      <c r="AK306" s="39">
        <f>SUM(AK302:AK304)</f>
        <v>24.220999999999997</v>
      </c>
      <c r="AL306" s="7"/>
      <c r="AN306" s="39">
        <f>SUM(AN302:AN304)</f>
        <v>10</v>
      </c>
      <c r="AO306" s="7"/>
      <c r="AQ306" s="39">
        <f>SUM(AQ302:AQ304)</f>
        <v>5</v>
      </c>
    </row>
    <row r="307" spans="1:43" ht="18" customHeight="1" x14ac:dyDescent="0.3">
      <c r="A307" s="24"/>
      <c r="B307" s="43"/>
      <c r="H307" s="7"/>
      <c r="J307" s="42"/>
      <c r="K307" s="7"/>
      <c r="M307" s="42"/>
      <c r="N307" s="7"/>
      <c r="P307" s="42"/>
      <c r="Q307" s="7"/>
      <c r="S307" s="42"/>
      <c r="T307" s="7"/>
      <c r="V307" s="42"/>
      <c r="W307" s="7"/>
      <c r="Y307" s="42"/>
      <c r="Z307" s="7"/>
      <c r="AB307" s="42"/>
      <c r="AC307" s="7"/>
      <c r="AE307" s="42"/>
      <c r="AF307" s="7"/>
      <c r="AH307" s="42"/>
      <c r="AI307" s="7"/>
      <c r="AK307" s="42"/>
      <c r="AL307" s="7"/>
      <c r="AN307" s="42"/>
      <c r="AO307" s="7"/>
      <c r="AQ307" s="42"/>
    </row>
    <row r="308" spans="1:43" ht="18" customHeight="1" x14ac:dyDescent="0.3">
      <c r="B308" s="41" t="s">
        <v>117</v>
      </c>
      <c r="C308" s="40"/>
      <c r="D308" s="40"/>
      <c r="E308" s="40"/>
      <c r="F308" s="40"/>
      <c r="G308" s="40"/>
      <c r="H308" s="7"/>
      <c r="J308" s="39">
        <f>J279+J282+J292+J299+J306</f>
        <v>1099.2329128000001</v>
      </c>
      <c r="K308" s="7"/>
      <c r="M308" s="39">
        <f>M279+M282+M292+M299+M306</f>
        <v>645.87461439999993</v>
      </c>
      <c r="N308" s="7"/>
      <c r="P308" s="39">
        <f>P279+P282+P292+P299+P306</f>
        <v>731.83400000000006</v>
      </c>
      <c r="Q308" s="7"/>
      <c r="S308" s="39">
        <f>S279+S282+S292+S299+S306</f>
        <v>721.76135569999985</v>
      </c>
      <c r="T308" s="7"/>
      <c r="V308" s="39">
        <f>V279+V282+V292+V299+V306</f>
        <v>772.46940573333336</v>
      </c>
      <c r="W308" s="7"/>
      <c r="Y308" s="39">
        <f>Y279+Y282+Y292+Y299+Y306</f>
        <v>801.09029469333336</v>
      </c>
      <c r="Z308" s="7"/>
      <c r="AB308" s="39">
        <f>AB279+AB282+AB292+AB299+AB306</f>
        <v>739.87136815333338</v>
      </c>
      <c r="AC308" s="7"/>
      <c r="AE308" s="39">
        <f>AE279+AE282+AE292+AE299+AE306</f>
        <v>737.8816840799999</v>
      </c>
      <c r="AF308" s="7"/>
      <c r="AH308" s="39">
        <f>AH279+AH282+AH292+AH299+AH306</f>
        <v>917.8046397999999</v>
      </c>
      <c r="AI308" s="7"/>
      <c r="AK308" s="39">
        <f>AK279+AK282+AK292+AK299+AK306</f>
        <v>1116.02666692</v>
      </c>
      <c r="AL308" s="7"/>
      <c r="AN308" s="39">
        <f>AN279+AN282+AN292+AN299+AN306</f>
        <v>1463.8594375600001</v>
      </c>
      <c r="AO308" s="7"/>
      <c r="AQ308" s="39">
        <f>AQ279+AQ282+AQ292+AQ299+AQ306</f>
        <v>1921.8008983104116</v>
      </c>
    </row>
    <row r="309" spans="1:43" ht="18" customHeight="1" x14ac:dyDescent="0.3">
      <c r="B309" s="7"/>
      <c r="H309" s="7"/>
      <c r="J309" s="42"/>
      <c r="K309" s="7"/>
      <c r="M309" s="42"/>
      <c r="N309" s="7"/>
      <c r="P309" s="42"/>
      <c r="Q309" s="7"/>
      <c r="S309" s="42"/>
      <c r="T309" s="7"/>
      <c r="V309" s="42"/>
      <c r="W309" s="7"/>
      <c r="Y309" s="42"/>
      <c r="Z309" s="7"/>
      <c r="AB309" s="42"/>
      <c r="AC309" s="7"/>
      <c r="AE309" s="42"/>
      <c r="AF309" s="7"/>
      <c r="AH309" s="42"/>
      <c r="AI309" s="7"/>
      <c r="AK309" s="42"/>
      <c r="AL309" s="7"/>
      <c r="AN309" s="42"/>
      <c r="AO309" s="7"/>
      <c r="AQ309" s="42"/>
    </row>
    <row r="310" spans="1:43" ht="18" customHeight="1" x14ac:dyDescent="0.3">
      <c r="A310" s="24"/>
      <c r="B310" s="43" t="s">
        <v>8</v>
      </c>
      <c r="H310" s="7"/>
      <c r="J310" s="42"/>
      <c r="K310" s="7"/>
      <c r="M310" s="42"/>
      <c r="N310" s="7"/>
      <c r="P310" s="42"/>
      <c r="Q310" s="7"/>
      <c r="S310" s="42"/>
      <c r="T310" s="7"/>
      <c r="V310" s="42"/>
      <c r="W310" s="7"/>
      <c r="Y310" s="42"/>
      <c r="Z310" s="7"/>
      <c r="AB310" s="42"/>
      <c r="AC310" s="7"/>
      <c r="AE310" s="42"/>
      <c r="AF310" s="7"/>
      <c r="AH310" s="42"/>
      <c r="AI310" s="7"/>
      <c r="AK310" s="42"/>
      <c r="AL310" s="7"/>
      <c r="AN310" s="42"/>
      <c r="AO310" s="7"/>
      <c r="AQ310" s="42"/>
    </row>
    <row r="311" spans="1:43" ht="18" customHeight="1" x14ac:dyDescent="0.3">
      <c r="A311" s="24"/>
      <c r="B311" s="43"/>
      <c r="H311" s="7"/>
      <c r="J311" s="42"/>
      <c r="K311" s="7"/>
      <c r="M311" s="42"/>
      <c r="N311" s="7"/>
      <c r="P311" s="42"/>
      <c r="Q311" s="7"/>
      <c r="S311" s="42"/>
      <c r="T311" s="7"/>
      <c r="V311" s="42"/>
      <c r="W311" s="7"/>
      <c r="Y311" s="42"/>
      <c r="Z311" s="7"/>
      <c r="AB311" s="42"/>
      <c r="AC311" s="7"/>
      <c r="AE311" s="42"/>
      <c r="AF311" s="7"/>
      <c r="AH311" s="42"/>
      <c r="AI311" s="7"/>
      <c r="AK311" s="42"/>
      <c r="AL311" s="7"/>
      <c r="AN311" s="42"/>
      <c r="AO311" s="7"/>
      <c r="AQ311" s="42"/>
    </row>
    <row r="312" spans="1:43" ht="18" customHeight="1" x14ac:dyDescent="0.3">
      <c r="B312" s="46" t="s">
        <v>116</v>
      </c>
      <c r="H312" s="7"/>
      <c r="J312" s="42"/>
      <c r="K312" s="7"/>
      <c r="M312" s="42"/>
      <c r="N312" s="7"/>
      <c r="P312" s="42"/>
      <c r="Q312" s="7"/>
      <c r="S312" s="42"/>
      <c r="T312" s="7"/>
      <c r="V312" s="42"/>
      <c r="W312" s="7"/>
      <c r="Y312" s="42"/>
      <c r="Z312" s="7"/>
      <c r="AB312" s="42"/>
      <c r="AC312" s="7"/>
      <c r="AE312" s="42"/>
      <c r="AF312" s="7"/>
      <c r="AH312" s="42"/>
      <c r="AI312" s="7"/>
      <c r="AK312" s="42"/>
      <c r="AL312" s="7"/>
      <c r="AN312" s="42"/>
      <c r="AO312" s="7"/>
      <c r="AQ312" s="42"/>
    </row>
    <row r="313" spans="1:43" ht="18" customHeight="1" x14ac:dyDescent="0.3">
      <c r="B313" s="45" t="s">
        <v>115</v>
      </c>
      <c r="C313" s="1">
        <v>16</v>
      </c>
      <c r="D313" s="1" t="s">
        <v>7</v>
      </c>
      <c r="E313" s="15" t="s">
        <v>21</v>
      </c>
      <c r="F313" s="48" t="s">
        <v>70</v>
      </c>
      <c r="G313" s="1" t="s">
        <v>105</v>
      </c>
      <c r="H313" s="7"/>
      <c r="J313" s="47">
        <v>3730</v>
      </c>
      <c r="K313" s="7"/>
      <c r="M313" s="47">
        <v>2100</v>
      </c>
      <c r="N313" s="7"/>
      <c r="P313" s="47">
        <v>2800</v>
      </c>
      <c r="Q313" s="7"/>
      <c r="S313" s="47">
        <v>3800</v>
      </c>
      <c r="T313" s="7"/>
      <c r="V313" s="47">
        <v>3583.7320574162682</v>
      </c>
      <c r="W313" s="7"/>
      <c r="Y313" s="47">
        <v>3569.377990430622</v>
      </c>
      <c r="Z313" s="7"/>
      <c r="AB313" s="47">
        <v>3755.9808612440193</v>
      </c>
      <c r="AC313" s="7"/>
      <c r="AE313" s="47">
        <v>4200.9569377990438</v>
      </c>
      <c r="AF313" s="7"/>
      <c r="AH313" s="47">
        <v>3899.5215311004786</v>
      </c>
      <c r="AI313" s="7"/>
      <c r="AK313" s="47">
        <v>4311.0047846889947</v>
      </c>
      <c r="AL313" s="7"/>
      <c r="AN313" s="47">
        <v>4000</v>
      </c>
      <c r="AO313" s="7"/>
      <c r="AQ313" s="47">
        <v>4301.4354066985652</v>
      </c>
    </row>
    <row r="314" spans="1:43" ht="18" customHeight="1" x14ac:dyDescent="0.3">
      <c r="B314" s="45"/>
      <c r="E314" s="51"/>
      <c r="F314" s="48"/>
      <c r="H314" s="7"/>
      <c r="J314" s="50"/>
      <c r="K314" s="7"/>
      <c r="M314" s="50"/>
      <c r="N314" s="7"/>
      <c r="P314" s="50"/>
      <c r="Q314" s="7"/>
      <c r="S314" s="50"/>
      <c r="T314" s="7"/>
      <c r="V314" s="50"/>
      <c r="W314" s="7"/>
      <c r="Y314" s="50"/>
      <c r="Z314" s="7"/>
      <c r="AB314" s="50"/>
      <c r="AC314" s="7"/>
      <c r="AE314" s="50"/>
      <c r="AF314" s="7"/>
      <c r="AH314" s="50"/>
      <c r="AI314" s="7"/>
      <c r="AK314" s="50"/>
      <c r="AL314" s="7"/>
      <c r="AN314" s="50"/>
      <c r="AO314" s="7"/>
      <c r="AQ314" s="50"/>
    </row>
    <row r="315" spans="1:43" ht="18" customHeight="1" x14ac:dyDescent="0.3">
      <c r="B315" s="46" t="s">
        <v>114</v>
      </c>
      <c r="H315" s="7"/>
      <c r="J315" s="42"/>
      <c r="K315" s="7"/>
      <c r="M315" s="42"/>
      <c r="N315" s="7"/>
      <c r="P315" s="42"/>
      <c r="Q315" s="7"/>
      <c r="S315" s="42"/>
      <c r="T315" s="7"/>
      <c r="V315" s="42"/>
      <c r="W315" s="7"/>
      <c r="Y315" s="42"/>
      <c r="Z315" s="7"/>
      <c r="AB315" s="42"/>
      <c r="AC315" s="7"/>
      <c r="AE315" s="42"/>
      <c r="AF315" s="7"/>
      <c r="AH315" s="42"/>
      <c r="AI315" s="7"/>
      <c r="AK315" s="42"/>
      <c r="AL315" s="7"/>
      <c r="AN315" s="42"/>
      <c r="AO315" s="7"/>
      <c r="AQ315" s="42"/>
    </row>
    <row r="316" spans="1:43" ht="18" customHeight="1" x14ac:dyDescent="0.3">
      <c r="B316" s="45" t="s">
        <v>113</v>
      </c>
      <c r="C316" s="1">
        <v>16</v>
      </c>
      <c r="D316" s="1" t="s">
        <v>7</v>
      </c>
      <c r="E316" s="15" t="s">
        <v>21</v>
      </c>
      <c r="F316" s="48" t="s">
        <v>70</v>
      </c>
      <c r="G316" s="1" t="s">
        <v>105</v>
      </c>
      <c r="H316" s="7"/>
      <c r="J316" s="47">
        <v>500</v>
      </c>
      <c r="K316" s="7"/>
      <c r="M316" s="47">
        <v>900</v>
      </c>
      <c r="N316" s="7"/>
      <c r="P316" s="47">
        <v>900</v>
      </c>
      <c r="Q316" s="7"/>
      <c r="S316" s="47">
        <v>900</v>
      </c>
      <c r="T316" s="7"/>
      <c r="V316" s="47">
        <v>1000</v>
      </c>
      <c r="W316" s="7"/>
      <c r="Y316" s="47">
        <v>1000</v>
      </c>
      <c r="Z316" s="7"/>
      <c r="AB316" s="47">
        <v>920</v>
      </c>
      <c r="AC316" s="7"/>
      <c r="AE316" s="47">
        <v>928</v>
      </c>
      <c r="AF316" s="7"/>
      <c r="AH316" s="47">
        <v>800</v>
      </c>
      <c r="AI316" s="7"/>
      <c r="AK316" s="47">
        <v>800</v>
      </c>
      <c r="AL316" s="7"/>
      <c r="AN316" s="47">
        <v>500</v>
      </c>
      <c r="AO316" s="7"/>
      <c r="AQ316" s="47">
        <v>300</v>
      </c>
    </row>
    <row r="317" spans="1:43" ht="18" customHeight="1" x14ac:dyDescent="0.3">
      <c r="A317" s="24"/>
      <c r="B317" s="43"/>
      <c r="H317" s="7"/>
      <c r="J317" s="42"/>
      <c r="K317" s="7"/>
      <c r="M317" s="42"/>
      <c r="N317" s="7"/>
      <c r="P317" s="42"/>
      <c r="Q317" s="7"/>
      <c r="S317" s="42"/>
      <c r="T317" s="7"/>
      <c r="V317" s="42"/>
      <c r="W317" s="7"/>
      <c r="Y317" s="42"/>
      <c r="Z317" s="7"/>
      <c r="AB317" s="42"/>
      <c r="AC317" s="7"/>
      <c r="AE317" s="42"/>
      <c r="AF317" s="7"/>
      <c r="AH317" s="42"/>
      <c r="AI317" s="7"/>
      <c r="AK317" s="42"/>
      <c r="AL317" s="7"/>
      <c r="AN317" s="42"/>
      <c r="AO317" s="7"/>
      <c r="AQ317" s="42"/>
    </row>
    <row r="318" spans="1:43" ht="18" customHeight="1" x14ac:dyDescent="0.3">
      <c r="B318" s="41" t="s">
        <v>112</v>
      </c>
      <c r="C318" s="40"/>
      <c r="D318" s="40"/>
      <c r="E318" s="40"/>
      <c r="F318" s="40"/>
      <c r="G318" s="40"/>
      <c r="H318" s="7"/>
      <c r="J318" s="39">
        <f>J313+J316</f>
        <v>4230</v>
      </c>
      <c r="K318" s="7"/>
      <c r="M318" s="39">
        <f>M313+M316</f>
        <v>3000</v>
      </c>
      <c r="N318" s="7"/>
      <c r="P318" s="39">
        <f>P313+P316</f>
        <v>3700</v>
      </c>
      <c r="Q318" s="7"/>
      <c r="S318" s="39">
        <f>S313+S316</f>
        <v>4700</v>
      </c>
      <c r="T318" s="7"/>
      <c r="V318" s="39">
        <f>V313+V316</f>
        <v>4583.7320574162677</v>
      </c>
      <c r="W318" s="7"/>
      <c r="Y318" s="39">
        <f>Y313+Y316</f>
        <v>4569.377990430622</v>
      </c>
      <c r="Z318" s="7"/>
      <c r="AB318" s="39">
        <f>AB313+AB316</f>
        <v>4675.9808612440193</v>
      </c>
      <c r="AC318" s="7"/>
      <c r="AE318" s="39">
        <f>AE313+AE316</f>
        <v>5128.9569377990438</v>
      </c>
      <c r="AF318" s="7"/>
      <c r="AH318" s="39">
        <f>AH313+AH316</f>
        <v>4699.5215311004786</v>
      </c>
      <c r="AI318" s="7"/>
      <c r="AK318" s="39">
        <f>AK313+AK316</f>
        <v>5111.0047846889947</v>
      </c>
      <c r="AL318" s="7"/>
      <c r="AN318" s="39">
        <f>AN313+AN316</f>
        <v>4500</v>
      </c>
      <c r="AO318" s="7"/>
      <c r="AQ318" s="39">
        <f>AQ313+AQ316</f>
        <v>4601.4354066985652</v>
      </c>
    </row>
    <row r="319" spans="1:43" ht="18" customHeight="1" x14ac:dyDescent="0.3">
      <c r="B319" s="7"/>
      <c r="H319" s="7"/>
      <c r="J319" s="42"/>
      <c r="K319" s="7"/>
      <c r="M319" s="42"/>
      <c r="N319" s="7"/>
      <c r="P319" s="42"/>
      <c r="Q319" s="7"/>
      <c r="S319" s="42"/>
      <c r="T319" s="7"/>
      <c r="V319" s="42"/>
      <c r="W319" s="7"/>
      <c r="Y319" s="42"/>
      <c r="Z319" s="7"/>
      <c r="AB319" s="42"/>
      <c r="AC319" s="7"/>
      <c r="AE319" s="42"/>
      <c r="AF319" s="7"/>
      <c r="AH319" s="42"/>
      <c r="AI319" s="7"/>
      <c r="AK319" s="42"/>
      <c r="AL319" s="7"/>
      <c r="AN319" s="42"/>
      <c r="AO319" s="7"/>
      <c r="AQ319" s="42"/>
    </row>
    <row r="320" spans="1:43" ht="18" customHeight="1" x14ac:dyDescent="0.3">
      <c r="A320" s="24"/>
      <c r="B320" s="43" t="s">
        <v>31</v>
      </c>
      <c r="H320" s="7"/>
      <c r="J320" s="42"/>
      <c r="K320" s="7"/>
      <c r="M320" s="42"/>
      <c r="N320" s="7"/>
      <c r="P320" s="42"/>
      <c r="Q320" s="7"/>
      <c r="S320" s="42"/>
      <c r="T320" s="7"/>
      <c r="V320" s="42"/>
      <c r="W320" s="7"/>
      <c r="Y320" s="42"/>
      <c r="Z320" s="7"/>
      <c r="AB320" s="42"/>
      <c r="AC320" s="7"/>
      <c r="AE320" s="42"/>
      <c r="AF320" s="7"/>
      <c r="AH320" s="42"/>
      <c r="AI320" s="7"/>
      <c r="AK320" s="42"/>
      <c r="AL320" s="7"/>
      <c r="AN320" s="42"/>
      <c r="AO320" s="7"/>
      <c r="AQ320" s="42"/>
    </row>
    <row r="321" spans="1:43" ht="18" customHeight="1" x14ac:dyDescent="0.3">
      <c r="A321" s="24"/>
      <c r="B321" s="43"/>
      <c r="H321" s="7"/>
      <c r="J321" s="42"/>
      <c r="K321" s="7"/>
      <c r="M321" s="42"/>
      <c r="N321" s="7"/>
      <c r="P321" s="42"/>
      <c r="Q321" s="7"/>
      <c r="S321" s="42"/>
      <c r="T321" s="7"/>
      <c r="V321" s="42"/>
      <c r="W321" s="7"/>
      <c r="Y321" s="42"/>
      <c r="Z321" s="7"/>
      <c r="AB321" s="42"/>
      <c r="AC321" s="7"/>
      <c r="AE321" s="42"/>
      <c r="AF321" s="7"/>
      <c r="AH321" s="42"/>
      <c r="AI321" s="7"/>
      <c r="AK321" s="42"/>
      <c r="AL321" s="7"/>
      <c r="AN321" s="42"/>
      <c r="AO321" s="7"/>
      <c r="AQ321" s="42"/>
    </row>
    <row r="322" spans="1:43" ht="18" customHeight="1" x14ac:dyDescent="0.3">
      <c r="B322" s="46" t="s">
        <v>111</v>
      </c>
      <c r="H322" s="7"/>
      <c r="J322" s="42"/>
      <c r="K322" s="7"/>
      <c r="M322" s="42"/>
      <c r="N322" s="7"/>
      <c r="P322" s="42"/>
      <c r="Q322" s="7"/>
      <c r="S322" s="42"/>
      <c r="T322" s="7"/>
      <c r="V322" s="42"/>
      <c r="W322" s="7"/>
      <c r="Y322" s="42"/>
      <c r="Z322" s="7"/>
      <c r="AB322" s="42"/>
      <c r="AC322" s="7"/>
      <c r="AE322" s="42"/>
      <c r="AF322" s="7"/>
      <c r="AH322" s="42"/>
      <c r="AI322" s="7"/>
      <c r="AK322" s="42"/>
      <c r="AL322" s="7"/>
      <c r="AN322" s="42"/>
      <c r="AO322" s="7"/>
      <c r="AQ322" s="42"/>
    </row>
    <row r="323" spans="1:43" ht="18" customHeight="1" x14ac:dyDescent="0.3">
      <c r="B323" s="45" t="s">
        <v>110</v>
      </c>
      <c r="C323" s="1">
        <v>17</v>
      </c>
      <c r="D323" s="1" t="s">
        <v>5</v>
      </c>
      <c r="E323" s="34" t="s">
        <v>2</v>
      </c>
      <c r="F323" s="48" t="s">
        <v>109</v>
      </c>
      <c r="G323" s="1" t="s">
        <v>108</v>
      </c>
      <c r="H323" s="7"/>
      <c r="J323" s="47">
        <v>287.42567400000047</v>
      </c>
      <c r="K323" s="52">
        <v>1547.4649999999999</v>
      </c>
      <c r="L323" s="18">
        <f>M323*10^3/K323</f>
        <v>914.35821654187691</v>
      </c>
      <c r="M323" s="47">
        <v>1414.9373375609755</v>
      </c>
      <c r="N323" s="52">
        <v>531.51300000000003</v>
      </c>
      <c r="O323" s="18">
        <f>P323*10^3/N323</f>
        <v>894.8800325329903</v>
      </c>
      <c r="P323" s="47">
        <v>475.64037073170732</v>
      </c>
      <c r="Q323" s="52">
        <v>611.81599999999992</v>
      </c>
      <c r="R323" s="18">
        <f>S323*10^3/Q323</f>
        <v>902.38173074193844</v>
      </c>
      <c r="S323" s="47">
        <v>552.09158097560976</v>
      </c>
      <c r="T323" s="52">
        <v>78.53</v>
      </c>
      <c r="U323" s="18">
        <f>V323*10^3/T323</f>
        <v>564.12130209675968</v>
      </c>
      <c r="V323" s="47">
        <v>44.300445853658537</v>
      </c>
      <c r="W323" s="52">
        <v>114.96</v>
      </c>
      <c r="X323" s="18">
        <f>Y323*10^3/W323</f>
        <v>516.9501374815419</v>
      </c>
      <c r="Y323" s="47">
        <v>59.428587804878049</v>
      </c>
      <c r="Z323" s="52">
        <v>811.77979999999991</v>
      </c>
      <c r="AA323" s="18">
        <f>AB323*10^3/Z323</f>
        <v>829.85687624204297</v>
      </c>
      <c r="AB323" s="47">
        <v>673.66104902439031</v>
      </c>
      <c r="AC323" s="52">
        <v>726.94299999999998</v>
      </c>
      <c r="AD323" s="18">
        <f>AE323*10^3/AC323</f>
        <v>862.6457081564721</v>
      </c>
      <c r="AE323" s="47">
        <v>627.09425902439023</v>
      </c>
      <c r="AF323" s="52">
        <v>408.41899999999998</v>
      </c>
      <c r="AG323" s="18">
        <f>AH323*10^3/AF323</f>
        <v>694.73119278091929</v>
      </c>
      <c r="AH323" s="47">
        <v>283.74141902439027</v>
      </c>
      <c r="AI323" s="52">
        <v>116.92699999999999</v>
      </c>
      <c r="AJ323" s="18">
        <f>AK323*10^3/AI323</f>
        <v>746.56768544559907</v>
      </c>
      <c r="AK323" s="47">
        <v>87.293919756097566</v>
      </c>
      <c r="AL323" s="52">
        <v>139.02563000000001</v>
      </c>
      <c r="AM323" s="18">
        <f>AN323*10^3/AL323</f>
        <v>554.72071300809773</v>
      </c>
      <c r="AN323" s="47">
        <v>77.120396599999992</v>
      </c>
      <c r="AO323" s="52">
        <v>475.99037999999996</v>
      </c>
      <c r="AP323" s="18">
        <f>AQ323*10^3/AO323</f>
        <v>812.96750493150728</v>
      </c>
      <c r="AQ323" s="47">
        <v>386.96471159999999</v>
      </c>
    </row>
    <row r="324" spans="1:43" ht="18" customHeight="1" x14ac:dyDescent="0.3">
      <c r="B324" s="45" t="s">
        <v>107</v>
      </c>
      <c r="C324" s="1">
        <v>17</v>
      </c>
      <c r="D324" s="1" t="s">
        <v>5</v>
      </c>
      <c r="E324" s="34" t="s">
        <v>2</v>
      </c>
      <c r="F324" s="48" t="s">
        <v>70</v>
      </c>
      <c r="G324" s="1" t="s">
        <v>105</v>
      </c>
      <c r="H324" s="7"/>
      <c r="J324" s="47">
        <v>0</v>
      </c>
      <c r="K324" s="7"/>
      <c r="M324" s="47">
        <v>225</v>
      </c>
      <c r="N324" s="7"/>
      <c r="P324" s="47">
        <v>225</v>
      </c>
      <c r="Q324" s="7"/>
      <c r="S324" s="47">
        <v>225</v>
      </c>
      <c r="T324" s="7"/>
      <c r="V324" s="47">
        <v>100</v>
      </c>
      <c r="W324" s="7"/>
      <c r="Y324" s="47">
        <v>0</v>
      </c>
      <c r="Z324" s="7"/>
      <c r="AB324" s="47">
        <v>0</v>
      </c>
      <c r="AC324" s="7"/>
      <c r="AE324" s="47">
        <v>0</v>
      </c>
      <c r="AF324" s="7"/>
      <c r="AH324" s="47">
        <v>0</v>
      </c>
      <c r="AI324" s="7"/>
      <c r="AK324" s="47">
        <v>0</v>
      </c>
      <c r="AL324" s="7"/>
      <c r="AN324" s="47">
        <v>0</v>
      </c>
      <c r="AO324" s="7"/>
      <c r="AQ324" s="47">
        <v>0</v>
      </c>
    </row>
    <row r="325" spans="1:43" ht="18" customHeight="1" x14ac:dyDescent="0.3">
      <c r="B325" s="45" t="s">
        <v>106</v>
      </c>
      <c r="C325" s="1">
        <v>17</v>
      </c>
      <c r="D325" s="1" t="s">
        <v>5</v>
      </c>
      <c r="E325" s="34" t="s">
        <v>2</v>
      </c>
      <c r="F325" s="48" t="s">
        <v>70</v>
      </c>
      <c r="G325" s="1" t="s">
        <v>105</v>
      </c>
      <c r="H325" s="7"/>
      <c r="J325" s="47">
        <v>0</v>
      </c>
      <c r="K325" s="7"/>
      <c r="M325" s="47">
        <v>0</v>
      </c>
      <c r="N325" s="7"/>
      <c r="P325" s="47">
        <v>0</v>
      </c>
      <c r="Q325" s="7"/>
      <c r="S325" s="47">
        <v>0</v>
      </c>
      <c r="T325" s="7"/>
      <c r="V325" s="47">
        <v>0</v>
      </c>
      <c r="W325" s="7"/>
      <c r="Y325" s="47">
        <v>265</v>
      </c>
      <c r="Z325" s="7"/>
      <c r="AB325" s="47">
        <v>265</v>
      </c>
      <c r="AC325" s="7"/>
      <c r="AE325" s="47">
        <v>0</v>
      </c>
      <c r="AF325" s="7"/>
      <c r="AH325" s="47">
        <v>0</v>
      </c>
      <c r="AI325" s="7"/>
      <c r="AK325" s="47">
        <v>0</v>
      </c>
      <c r="AL325" s="7"/>
      <c r="AN325" s="47">
        <v>0</v>
      </c>
      <c r="AO325" s="7"/>
      <c r="AQ325" s="47">
        <v>0</v>
      </c>
    </row>
    <row r="326" spans="1:43" ht="18" customHeight="1" x14ac:dyDescent="0.3">
      <c r="B326" s="45"/>
      <c r="E326" s="51"/>
      <c r="F326" s="48"/>
      <c r="H326" s="7"/>
      <c r="J326" s="42"/>
      <c r="K326" s="7"/>
      <c r="M326" s="50"/>
      <c r="N326" s="7"/>
      <c r="P326" s="50"/>
      <c r="Q326" s="7"/>
      <c r="S326" s="50"/>
      <c r="T326" s="7"/>
      <c r="V326" s="50"/>
      <c r="W326" s="7"/>
      <c r="Y326" s="50"/>
      <c r="Z326" s="7"/>
      <c r="AB326" s="50"/>
      <c r="AC326" s="7"/>
      <c r="AE326" s="50"/>
      <c r="AF326" s="7"/>
      <c r="AH326" s="50"/>
      <c r="AI326" s="7"/>
      <c r="AK326" s="50"/>
      <c r="AL326" s="7"/>
      <c r="AN326" s="50"/>
      <c r="AO326" s="7"/>
      <c r="AQ326" s="50"/>
    </row>
    <row r="327" spans="1:43" ht="18" hidden="1" customHeight="1" outlineLevel="1" x14ac:dyDescent="0.3">
      <c r="B327" s="46" t="s">
        <v>104</v>
      </c>
      <c r="H327" s="7"/>
      <c r="J327" s="42"/>
      <c r="K327" s="7"/>
      <c r="M327" s="42"/>
      <c r="N327" s="7"/>
      <c r="P327" s="42"/>
      <c r="Q327" s="7"/>
      <c r="S327" s="42"/>
      <c r="T327" s="7"/>
      <c r="V327" s="42"/>
      <c r="W327" s="7"/>
      <c r="Y327" s="42"/>
      <c r="Z327" s="7"/>
      <c r="AB327" s="42"/>
      <c r="AC327" s="7"/>
      <c r="AE327" s="42"/>
      <c r="AF327" s="7"/>
      <c r="AH327" s="42"/>
      <c r="AI327" s="7"/>
      <c r="AK327" s="42"/>
      <c r="AL327" s="7"/>
      <c r="AN327" s="42"/>
      <c r="AO327" s="7"/>
      <c r="AQ327" s="42"/>
    </row>
    <row r="328" spans="1:43" ht="18" hidden="1" customHeight="1" outlineLevel="1" x14ac:dyDescent="0.3">
      <c r="B328" s="45" t="s">
        <v>103</v>
      </c>
      <c r="C328" s="1">
        <v>17</v>
      </c>
      <c r="D328" s="1" t="s">
        <v>5</v>
      </c>
      <c r="E328" s="1" t="s">
        <v>21</v>
      </c>
      <c r="H328" s="7"/>
      <c r="J328" s="42"/>
      <c r="K328" s="7"/>
      <c r="M328" s="42"/>
      <c r="N328" s="7"/>
      <c r="P328" s="42"/>
      <c r="Q328" s="7"/>
      <c r="S328" s="42"/>
      <c r="T328" s="7"/>
      <c r="V328" s="42"/>
      <c r="W328" s="7"/>
      <c r="Y328" s="42"/>
      <c r="Z328" s="7"/>
      <c r="AB328" s="42"/>
      <c r="AC328" s="7"/>
      <c r="AE328" s="42"/>
      <c r="AF328" s="7"/>
      <c r="AH328" s="42"/>
      <c r="AI328" s="7"/>
      <c r="AK328" s="42"/>
      <c r="AL328" s="7"/>
      <c r="AN328" s="42"/>
      <c r="AO328" s="7"/>
      <c r="AQ328" s="42"/>
    </row>
    <row r="329" spans="1:43" ht="18" customHeight="1" collapsed="1" x14ac:dyDescent="0.3">
      <c r="A329" s="24"/>
      <c r="B329" s="43"/>
      <c r="H329" s="7"/>
      <c r="J329" s="42"/>
      <c r="K329" s="7"/>
      <c r="M329" s="42"/>
      <c r="N329" s="7"/>
      <c r="P329" s="42"/>
      <c r="Q329" s="7"/>
      <c r="S329" s="42"/>
      <c r="T329" s="7"/>
      <c r="V329" s="42"/>
      <c r="W329" s="7"/>
      <c r="Y329" s="42"/>
      <c r="Z329" s="7"/>
      <c r="AB329" s="42"/>
      <c r="AC329" s="7"/>
      <c r="AE329" s="42"/>
      <c r="AF329" s="7"/>
      <c r="AH329" s="42"/>
      <c r="AI329" s="7"/>
      <c r="AK329" s="42"/>
      <c r="AL329" s="7"/>
      <c r="AN329" s="42"/>
      <c r="AO329" s="7"/>
      <c r="AQ329" s="42"/>
    </row>
    <row r="330" spans="1:43" ht="18" customHeight="1" x14ac:dyDescent="0.3">
      <c r="B330" s="41" t="s">
        <v>102</v>
      </c>
      <c r="C330" s="40"/>
      <c r="D330" s="40"/>
      <c r="E330" s="40"/>
      <c r="F330" s="40"/>
      <c r="G330" s="40"/>
      <c r="H330" s="7"/>
      <c r="J330" s="42"/>
      <c r="K330" s="7"/>
      <c r="M330" s="39">
        <f>M328+SUM(M323:M325)</f>
        <v>1639.9373375609755</v>
      </c>
      <c r="N330" s="7"/>
      <c r="P330" s="39">
        <f>P328+SUM(P323:P325)</f>
        <v>700.64037073170732</v>
      </c>
      <c r="Q330" s="7"/>
      <c r="S330" s="39">
        <f>S328+SUM(S323:S325)</f>
        <v>777.09158097560976</v>
      </c>
      <c r="T330" s="7"/>
      <c r="V330" s="39">
        <f>V328+SUM(V323:V325)</f>
        <v>144.30044585365854</v>
      </c>
      <c r="W330" s="7"/>
      <c r="Y330" s="39">
        <f>Y328+SUM(Y323:Y325)</f>
        <v>324.42858780487802</v>
      </c>
      <c r="Z330" s="7"/>
      <c r="AB330" s="39">
        <f>AB328+SUM(AB323:AB325)</f>
        <v>938.66104902439031</v>
      </c>
      <c r="AC330" s="7"/>
      <c r="AE330" s="39">
        <f>AE328+SUM(AE323:AE325)</f>
        <v>627.09425902439023</v>
      </c>
      <c r="AF330" s="7"/>
      <c r="AH330" s="39">
        <f>AH328+SUM(AH323:AH325)</f>
        <v>283.74141902439027</v>
      </c>
      <c r="AI330" s="7"/>
      <c r="AK330" s="39">
        <f>AK328+SUM(AK323:AK325)</f>
        <v>87.293919756097566</v>
      </c>
      <c r="AL330" s="7"/>
      <c r="AN330" s="39">
        <f>AN328+SUM(AN323:AN325)</f>
        <v>77.120396599999992</v>
      </c>
      <c r="AO330" s="7"/>
      <c r="AQ330" s="39">
        <f>AQ328+SUM(AQ323:AQ325)</f>
        <v>386.96471159999999</v>
      </c>
    </row>
    <row r="331" spans="1:43" ht="18" customHeight="1" x14ac:dyDescent="0.3">
      <c r="B331" s="7"/>
      <c r="H331" s="7"/>
      <c r="J331" s="42"/>
      <c r="K331" s="7"/>
      <c r="M331" s="42"/>
      <c r="N331" s="7"/>
      <c r="P331" s="42"/>
      <c r="Q331" s="7"/>
      <c r="S331" s="42"/>
      <c r="T331" s="7"/>
      <c r="V331" s="42"/>
      <c r="W331" s="7"/>
      <c r="Y331" s="42"/>
      <c r="Z331" s="7"/>
      <c r="AB331" s="42"/>
      <c r="AC331" s="7"/>
      <c r="AE331" s="42"/>
      <c r="AF331" s="7"/>
      <c r="AH331" s="42"/>
      <c r="AI331" s="7"/>
      <c r="AK331" s="42"/>
      <c r="AL331" s="7"/>
      <c r="AN331" s="42"/>
      <c r="AO331" s="7"/>
      <c r="AQ331" s="42"/>
    </row>
    <row r="332" spans="1:43" ht="18" customHeight="1" x14ac:dyDescent="0.3">
      <c r="A332" s="24"/>
      <c r="B332" s="43" t="s">
        <v>30</v>
      </c>
      <c r="H332" s="7"/>
      <c r="J332" s="42"/>
      <c r="K332" s="7"/>
      <c r="M332" s="42"/>
      <c r="N332" s="7"/>
      <c r="P332" s="42"/>
      <c r="Q332" s="7"/>
      <c r="S332" s="42"/>
      <c r="T332" s="7"/>
      <c r="V332" s="42"/>
      <c r="W332" s="7"/>
      <c r="Y332" s="42"/>
      <c r="Z332" s="7"/>
      <c r="AB332" s="42"/>
      <c r="AC332" s="7"/>
      <c r="AE332" s="42"/>
      <c r="AF332" s="7"/>
      <c r="AH332" s="42"/>
      <c r="AI332" s="7"/>
      <c r="AK332" s="42"/>
      <c r="AL332" s="7"/>
      <c r="AN332" s="42"/>
      <c r="AO332" s="7"/>
      <c r="AQ332" s="42"/>
    </row>
    <row r="333" spans="1:43" ht="18" customHeight="1" x14ac:dyDescent="0.3">
      <c r="A333" s="24"/>
      <c r="B333" s="43"/>
      <c r="H333" s="7"/>
      <c r="J333" s="42"/>
      <c r="K333" s="7"/>
      <c r="M333" s="42"/>
      <c r="N333" s="7"/>
      <c r="P333" s="42"/>
      <c r="Q333" s="7"/>
      <c r="S333" s="42"/>
      <c r="T333" s="7"/>
      <c r="V333" s="42"/>
      <c r="W333" s="7"/>
      <c r="Y333" s="42"/>
      <c r="Z333" s="7"/>
      <c r="AB333" s="42"/>
      <c r="AC333" s="7"/>
      <c r="AE333" s="42"/>
      <c r="AF333" s="7"/>
      <c r="AH333" s="42"/>
      <c r="AI333" s="7"/>
      <c r="AK333" s="42"/>
      <c r="AL333" s="7"/>
      <c r="AN333" s="42"/>
      <c r="AO333" s="7"/>
      <c r="AQ333" s="42"/>
    </row>
    <row r="334" spans="1:43" ht="18" customHeight="1" x14ac:dyDescent="0.3">
      <c r="B334" s="46" t="s">
        <v>101</v>
      </c>
      <c r="H334" s="7"/>
      <c r="J334" s="42"/>
      <c r="K334" s="7"/>
      <c r="M334" s="42"/>
      <c r="N334" s="7"/>
      <c r="P334" s="42"/>
      <c r="Q334" s="7"/>
      <c r="S334" s="42"/>
      <c r="T334" s="7"/>
      <c r="V334" s="42"/>
      <c r="W334" s="7"/>
      <c r="Y334" s="42"/>
      <c r="Z334" s="7"/>
      <c r="AB334" s="42"/>
      <c r="AC334" s="7"/>
      <c r="AE334" s="42"/>
      <c r="AF334" s="7"/>
      <c r="AH334" s="42"/>
      <c r="AI334" s="7"/>
      <c r="AK334" s="42"/>
      <c r="AL334" s="7"/>
      <c r="AN334" s="42"/>
      <c r="AO334" s="7"/>
      <c r="AQ334" s="42"/>
    </row>
    <row r="335" spans="1:43" ht="18" customHeight="1" x14ac:dyDescent="0.3">
      <c r="B335" s="45" t="s">
        <v>100</v>
      </c>
      <c r="C335" s="1">
        <v>18</v>
      </c>
      <c r="D335" s="1" t="s">
        <v>5</v>
      </c>
      <c r="E335" s="34" t="s">
        <v>2</v>
      </c>
      <c r="F335" s="48" t="s">
        <v>70</v>
      </c>
      <c r="G335" s="1" t="s">
        <v>99</v>
      </c>
      <c r="H335" s="7"/>
      <c r="J335" s="47">
        <v>703.92899999999997</v>
      </c>
      <c r="K335" s="7"/>
      <c r="M335" s="47">
        <v>496.30399999999997</v>
      </c>
      <c r="N335" s="7"/>
      <c r="P335" s="47">
        <v>1000.381</v>
      </c>
      <c r="Q335" s="7"/>
      <c r="S335" s="47">
        <v>672.452</v>
      </c>
      <c r="T335" s="7"/>
      <c r="V335" s="47">
        <v>650.64200000000005</v>
      </c>
      <c r="W335" s="7"/>
      <c r="Y335" s="47">
        <v>562.40599999999995</v>
      </c>
      <c r="Z335" s="7"/>
      <c r="AB335" s="47">
        <v>672.928</v>
      </c>
      <c r="AC335" s="7"/>
      <c r="AE335" s="47">
        <v>740.82</v>
      </c>
      <c r="AF335" s="7"/>
      <c r="AH335" s="47">
        <v>914.68200000000002</v>
      </c>
      <c r="AI335" s="7"/>
      <c r="AK335" s="47">
        <v>758.11500000000001</v>
      </c>
      <c r="AL335" s="7"/>
      <c r="AN335" s="47">
        <v>708.35500000000002</v>
      </c>
      <c r="AO335" s="7"/>
      <c r="AQ335" s="47">
        <v>801.07899999999995</v>
      </c>
    </row>
    <row r="336" spans="1:43" ht="18" hidden="1" customHeight="1" outlineLevel="1" x14ac:dyDescent="0.3">
      <c r="B336" s="45" t="s">
        <v>98</v>
      </c>
      <c r="C336" s="1">
        <v>18</v>
      </c>
      <c r="D336" s="1" t="s">
        <v>5</v>
      </c>
      <c r="E336" s="1" t="s">
        <v>21</v>
      </c>
      <c r="H336" s="7"/>
      <c r="J336" s="42"/>
      <c r="K336" s="7"/>
      <c r="M336" s="42"/>
      <c r="N336" s="7"/>
      <c r="P336" s="42"/>
      <c r="Q336" s="7"/>
      <c r="S336" s="42"/>
      <c r="T336" s="7"/>
      <c r="V336" s="42"/>
      <c r="W336" s="7"/>
      <c r="Y336" s="42"/>
      <c r="Z336" s="7"/>
      <c r="AB336" s="42"/>
      <c r="AC336" s="7"/>
      <c r="AE336" s="42"/>
      <c r="AF336" s="7"/>
      <c r="AH336" s="42"/>
      <c r="AI336" s="7"/>
      <c r="AK336" s="42"/>
      <c r="AL336" s="7"/>
      <c r="AN336" s="42"/>
      <c r="AO336" s="7"/>
      <c r="AQ336" s="42"/>
    </row>
    <row r="337" spans="1:43" ht="18" hidden="1" customHeight="1" outlineLevel="1" x14ac:dyDescent="0.3">
      <c r="B337" s="45"/>
      <c r="H337" s="7"/>
      <c r="J337" s="42"/>
      <c r="K337" s="7"/>
      <c r="M337" s="42"/>
      <c r="N337" s="7"/>
      <c r="P337" s="42"/>
      <c r="Q337" s="7"/>
      <c r="S337" s="42"/>
      <c r="T337" s="7"/>
      <c r="V337" s="42"/>
      <c r="W337" s="7"/>
      <c r="Y337" s="42"/>
      <c r="Z337" s="7"/>
      <c r="AB337" s="42"/>
      <c r="AC337" s="7"/>
      <c r="AE337" s="42"/>
      <c r="AF337" s="7"/>
      <c r="AH337" s="42"/>
      <c r="AI337" s="7"/>
      <c r="AK337" s="42"/>
      <c r="AL337" s="7"/>
      <c r="AN337" s="42"/>
      <c r="AO337" s="7"/>
      <c r="AQ337" s="42"/>
    </row>
    <row r="338" spans="1:43" ht="18" customHeight="1" collapsed="1" x14ac:dyDescent="0.3">
      <c r="B338" s="46" t="s">
        <v>97</v>
      </c>
      <c r="H338" s="7"/>
      <c r="J338" s="42"/>
      <c r="K338" s="7"/>
      <c r="M338" s="42"/>
      <c r="N338" s="7"/>
      <c r="P338" s="42"/>
      <c r="Q338" s="7"/>
      <c r="S338" s="42"/>
      <c r="T338" s="7"/>
      <c r="V338" s="42"/>
      <c r="W338" s="7"/>
      <c r="Y338" s="42"/>
      <c r="Z338" s="7"/>
      <c r="AB338" s="42"/>
      <c r="AC338" s="7"/>
      <c r="AE338" s="42"/>
      <c r="AF338" s="7"/>
      <c r="AH338" s="42"/>
      <c r="AI338" s="7"/>
      <c r="AK338" s="42"/>
      <c r="AL338" s="7"/>
      <c r="AN338" s="42"/>
      <c r="AO338" s="7"/>
      <c r="AQ338" s="42"/>
    </row>
    <row r="339" spans="1:43" ht="18" customHeight="1" x14ac:dyDescent="0.3">
      <c r="B339" s="45" t="s">
        <v>97</v>
      </c>
      <c r="C339" s="1">
        <v>18</v>
      </c>
      <c r="D339" s="1" t="s">
        <v>5</v>
      </c>
      <c r="E339" s="34" t="s">
        <v>2</v>
      </c>
      <c r="F339" s="48" t="s">
        <v>70</v>
      </c>
      <c r="G339" s="1" t="s">
        <v>96</v>
      </c>
      <c r="H339" s="7"/>
      <c r="J339" s="47">
        <v>9.5399999999999991</v>
      </c>
      <c r="K339" s="7"/>
      <c r="M339" s="47">
        <v>0</v>
      </c>
      <c r="N339" s="7"/>
      <c r="P339" s="47">
        <v>0</v>
      </c>
      <c r="Q339" s="7"/>
      <c r="S339" s="47">
        <v>10.83</v>
      </c>
      <c r="T339" s="7"/>
      <c r="V339" s="47">
        <v>10.52</v>
      </c>
      <c r="W339" s="7"/>
      <c r="Y339" s="47">
        <v>10.119999999999999</v>
      </c>
      <c r="Z339" s="7"/>
      <c r="AB339" s="47">
        <v>11.64</v>
      </c>
      <c r="AC339" s="7"/>
      <c r="AE339" s="47">
        <v>8.4</v>
      </c>
      <c r="AF339" s="7"/>
      <c r="AH339" s="47">
        <v>9.27</v>
      </c>
      <c r="AI339" s="7"/>
      <c r="AK339" s="47">
        <v>8.7899999999999991</v>
      </c>
      <c r="AL339" s="7"/>
      <c r="AN339" s="47">
        <v>9.5399999999999991</v>
      </c>
      <c r="AO339" s="7"/>
      <c r="AQ339" s="47">
        <v>7.62</v>
      </c>
    </row>
    <row r="340" spans="1:43" ht="18" customHeight="1" collapsed="1" x14ac:dyDescent="0.3">
      <c r="A340" s="24"/>
      <c r="B340" s="43"/>
      <c r="H340" s="7"/>
      <c r="J340" s="42"/>
      <c r="K340" s="7"/>
      <c r="M340" s="42"/>
      <c r="N340" s="7"/>
      <c r="P340" s="42"/>
      <c r="Q340" s="7"/>
      <c r="S340" s="42"/>
      <c r="T340" s="7"/>
      <c r="V340" s="42"/>
      <c r="W340" s="7"/>
      <c r="Y340" s="42"/>
      <c r="Z340" s="7"/>
      <c r="AB340" s="42"/>
      <c r="AC340" s="7"/>
      <c r="AE340" s="42"/>
      <c r="AF340" s="7"/>
      <c r="AH340" s="42"/>
      <c r="AI340" s="7"/>
      <c r="AK340" s="42"/>
      <c r="AL340" s="7"/>
      <c r="AN340" s="42"/>
      <c r="AO340" s="7"/>
      <c r="AQ340" s="42"/>
    </row>
    <row r="341" spans="1:43" ht="18" customHeight="1" x14ac:dyDescent="0.3">
      <c r="B341" s="41" t="s">
        <v>95</v>
      </c>
      <c r="C341" s="40"/>
      <c r="D341" s="40"/>
      <c r="E341" s="40"/>
      <c r="F341" s="40"/>
      <c r="G341" s="40"/>
      <c r="H341" s="7"/>
      <c r="J341" s="39">
        <f>SUM(J335:J336,J339)</f>
        <v>713.46899999999994</v>
      </c>
      <c r="K341" s="7"/>
      <c r="M341" s="39">
        <f>SUM(M335:M336,M339)</f>
        <v>496.30399999999997</v>
      </c>
      <c r="N341" s="7"/>
      <c r="P341" s="39">
        <f>SUM(P335:P336,P339)</f>
        <v>1000.381</v>
      </c>
      <c r="Q341" s="7"/>
      <c r="S341" s="39">
        <f>SUM(S335:S336,S339)</f>
        <v>683.28200000000004</v>
      </c>
      <c r="T341" s="7"/>
      <c r="V341" s="39">
        <f>SUM(V335:V336,V339)</f>
        <v>661.16200000000003</v>
      </c>
      <c r="W341" s="7"/>
      <c r="Y341" s="39">
        <f>SUM(Y335:Y336,Y339)</f>
        <v>572.52599999999995</v>
      </c>
      <c r="Z341" s="7"/>
      <c r="AB341" s="39">
        <f>SUM(AB335:AB336,AB339)</f>
        <v>684.56799999999998</v>
      </c>
      <c r="AC341" s="7"/>
      <c r="AE341" s="39">
        <f>SUM(AE335:AE336,AE339)</f>
        <v>749.22</v>
      </c>
      <c r="AF341" s="7"/>
      <c r="AH341" s="39">
        <f>SUM(AH335:AH336,AH339)</f>
        <v>923.952</v>
      </c>
      <c r="AI341" s="7"/>
      <c r="AK341" s="39">
        <f>SUM(AK335:AK336,AK339)</f>
        <v>766.90499999999997</v>
      </c>
      <c r="AL341" s="7"/>
      <c r="AN341" s="39">
        <f>SUM(AN335:AN336,AN339)</f>
        <v>717.89499999999998</v>
      </c>
      <c r="AO341" s="7"/>
      <c r="AQ341" s="39">
        <f>SUM(AQ335:AQ336,AQ339)</f>
        <v>808.69899999999996</v>
      </c>
    </row>
    <row r="342" spans="1:43" ht="18" customHeight="1" x14ac:dyDescent="0.3">
      <c r="B342" s="7"/>
      <c r="H342" s="7"/>
      <c r="J342" s="42"/>
      <c r="K342" s="7"/>
      <c r="M342" s="42"/>
      <c r="N342" s="7"/>
      <c r="P342" s="42"/>
      <c r="Q342" s="7"/>
      <c r="S342" s="42"/>
      <c r="T342" s="7"/>
      <c r="V342" s="42"/>
      <c r="W342" s="7"/>
      <c r="Y342" s="42"/>
      <c r="Z342" s="7"/>
      <c r="AB342" s="42"/>
      <c r="AC342" s="7"/>
      <c r="AE342" s="42"/>
      <c r="AF342" s="7"/>
      <c r="AH342" s="42"/>
      <c r="AI342" s="7"/>
      <c r="AK342" s="42"/>
      <c r="AL342" s="7"/>
      <c r="AN342" s="42"/>
      <c r="AO342" s="7"/>
      <c r="AQ342" s="42"/>
    </row>
    <row r="343" spans="1:43" ht="18" customHeight="1" x14ac:dyDescent="0.3">
      <c r="A343" s="24"/>
      <c r="B343" s="43" t="s">
        <v>29</v>
      </c>
      <c r="H343" s="7"/>
      <c r="J343" s="42"/>
      <c r="K343" s="7"/>
      <c r="M343" s="42"/>
      <c r="N343" s="7"/>
      <c r="P343" s="42"/>
      <c r="Q343" s="7"/>
      <c r="S343" s="42"/>
      <c r="T343" s="7"/>
      <c r="V343" s="42"/>
      <c r="W343" s="7"/>
      <c r="Y343" s="42"/>
      <c r="Z343" s="7"/>
      <c r="AB343" s="42"/>
      <c r="AC343" s="7"/>
      <c r="AE343" s="42"/>
      <c r="AF343" s="7"/>
      <c r="AH343" s="42"/>
      <c r="AI343" s="7"/>
      <c r="AK343" s="42"/>
      <c r="AL343" s="7"/>
      <c r="AN343" s="42"/>
      <c r="AO343" s="7"/>
      <c r="AQ343" s="42"/>
    </row>
    <row r="344" spans="1:43" ht="18" customHeight="1" x14ac:dyDescent="0.3">
      <c r="A344" s="24"/>
      <c r="B344" s="43"/>
      <c r="H344" s="7"/>
      <c r="J344" s="42"/>
      <c r="K344" s="7"/>
      <c r="M344" s="42"/>
      <c r="N344" s="7"/>
      <c r="P344" s="42"/>
      <c r="Q344" s="7"/>
      <c r="S344" s="42"/>
      <c r="T344" s="7"/>
      <c r="V344" s="42"/>
      <c r="W344" s="7"/>
      <c r="Y344" s="42"/>
      <c r="Z344" s="7"/>
      <c r="AB344" s="42"/>
      <c r="AC344" s="7"/>
      <c r="AE344" s="42"/>
      <c r="AF344" s="7"/>
      <c r="AH344" s="42"/>
      <c r="AI344" s="7"/>
      <c r="AK344" s="42"/>
      <c r="AL344" s="7"/>
      <c r="AN344" s="42"/>
      <c r="AO344" s="7"/>
      <c r="AQ344" s="42"/>
    </row>
    <row r="345" spans="1:43" ht="18" customHeight="1" x14ac:dyDescent="0.3">
      <c r="B345" s="46" t="s">
        <v>94</v>
      </c>
      <c r="H345" s="7"/>
      <c r="J345" s="42"/>
      <c r="K345" s="7"/>
      <c r="M345" s="42"/>
      <c r="N345" s="7"/>
      <c r="P345" s="42"/>
      <c r="Q345" s="7"/>
      <c r="S345" s="42"/>
      <c r="T345" s="7"/>
      <c r="V345" s="42"/>
      <c r="W345" s="7"/>
      <c r="Y345" s="42"/>
      <c r="Z345" s="7"/>
      <c r="AB345" s="42"/>
      <c r="AC345" s="7"/>
      <c r="AE345" s="42"/>
      <c r="AF345" s="7"/>
      <c r="AH345" s="42"/>
      <c r="AI345" s="7"/>
      <c r="AK345" s="42"/>
      <c r="AL345" s="7"/>
      <c r="AN345" s="42"/>
      <c r="AO345" s="7"/>
      <c r="AQ345" s="42"/>
    </row>
    <row r="346" spans="1:43" ht="18" customHeight="1" x14ac:dyDescent="0.3">
      <c r="B346" s="45" t="s">
        <v>93</v>
      </c>
      <c r="C346" s="1">
        <v>19</v>
      </c>
      <c r="D346" s="1" t="s">
        <v>5</v>
      </c>
      <c r="E346" s="34" t="s">
        <v>2</v>
      </c>
      <c r="F346" s="48" t="s">
        <v>70</v>
      </c>
      <c r="G346" s="1" t="s">
        <v>92</v>
      </c>
      <c r="H346" s="7"/>
      <c r="J346" s="47">
        <v>34.494336239915249</v>
      </c>
      <c r="K346" s="7"/>
      <c r="M346" s="47">
        <v>77.577865368266473</v>
      </c>
      <c r="N346" s="7"/>
      <c r="P346" s="47">
        <v>35.910262240412315</v>
      </c>
      <c r="Q346" s="7"/>
      <c r="S346" s="47">
        <v>72.785149735334642</v>
      </c>
      <c r="T346" s="7"/>
      <c r="V346" s="47">
        <v>121.90099662301293</v>
      </c>
      <c r="W346" s="7"/>
      <c r="Y346" s="47">
        <v>84.504454854413524</v>
      </c>
      <c r="Z346" s="7"/>
      <c r="AB346" s="47">
        <v>65.45868513423774</v>
      </c>
      <c r="AC346" s="7"/>
      <c r="AE346" s="47">
        <v>60.868840156758104</v>
      </c>
      <c r="AF346" s="7"/>
      <c r="AH346" s="47">
        <v>69.868995633187765</v>
      </c>
      <c r="AI346" s="7"/>
      <c r="AK346" s="47">
        <v>66.442050916859543</v>
      </c>
      <c r="AL346" s="7"/>
      <c r="AN346" s="47">
        <v>34.494336239915249</v>
      </c>
      <c r="AO346" s="7"/>
      <c r="AQ346" s="47">
        <v>35.059155924421681</v>
      </c>
    </row>
    <row r="347" spans="1:43" ht="18" customHeight="1" x14ac:dyDescent="0.3">
      <c r="B347" s="45" t="s">
        <v>91</v>
      </c>
      <c r="C347" s="1">
        <v>19</v>
      </c>
      <c r="D347" s="1" t="s">
        <v>5</v>
      </c>
      <c r="E347" s="34" t="s">
        <v>2</v>
      </c>
      <c r="F347" s="48" t="s">
        <v>70</v>
      </c>
      <c r="G347" s="1" t="s">
        <v>90</v>
      </c>
      <c r="H347" s="7"/>
      <c r="J347" s="47">
        <v>0</v>
      </c>
      <c r="K347" s="7"/>
      <c r="M347" s="47">
        <v>40</v>
      </c>
      <c r="N347" s="7"/>
      <c r="P347" s="47">
        <v>80</v>
      </c>
      <c r="Q347" s="7"/>
      <c r="S347" s="47">
        <v>80</v>
      </c>
      <c r="T347" s="7"/>
      <c r="V347" s="47">
        <v>0</v>
      </c>
      <c r="W347" s="7"/>
      <c r="Y347" s="47">
        <v>0</v>
      </c>
      <c r="Z347" s="7"/>
      <c r="AB347" s="47">
        <v>0</v>
      </c>
      <c r="AC347" s="7"/>
      <c r="AE347" s="47">
        <v>0</v>
      </c>
      <c r="AF347" s="7"/>
      <c r="AH347" s="47">
        <v>50</v>
      </c>
      <c r="AI347" s="7"/>
      <c r="AK347" s="47">
        <v>50</v>
      </c>
      <c r="AL347" s="7"/>
      <c r="AN347" s="47">
        <v>0</v>
      </c>
      <c r="AO347" s="7"/>
      <c r="AQ347" s="47">
        <v>0</v>
      </c>
    </row>
    <row r="348" spans="1:43" ht="18" customHeight="1" collapsed="1" x14ac:dyDescent="0.3">
      <c r="A348" s="24"/>
      <c r="B348" s="43"/>
      <c r="H348" s="7"/>
      <c r="J348" s="42"/>
      <c r="K348" s="7"/>
      <c r="M348" s="42"/>
      <c r="N348" s="7"/>
      <c r="P348" s="42"/>
      <c r="Q348" s="7"/>
      <c r="S348" s="42"/>
      <c r="T348" s="7"/>
      <c r="V348" s="42"/>
      <c r="W348" s="7"/>
      <c r="Y348" s="42"/>
      <c r="Z348" s="7"/>
      <c r="AB348" s="42"/>
      <c r="AC348" s="7"/>
      <c r="AE348" s="42"/>
      <c r="AF348" s="7"/>
      <c r="AH348" s="42"/>
      <c r="AI348" s="7"/>
      <c r="AK348" s="42"/>
      <c r="AL348" s="7"/>
      <c r="AN348" s="42"/>
      <c r="AO348" s="7"/>
      <c r="AQ348" s="42"/>
    </row>
    <row r="349" spans="1:43" ht="18" customHeight="1" x14ac:dyDescent="0.3">
      <c r="B349" s="41" t="s">
        <v>89</v>
      </c>
      <c r="C349" s="40"/>
      <c r="D349" s="40"/>
      <c r="E349" s="40"/>
      <c r="F349" s="40"/>
      <c r="G349" s="40"/>
      <c r="H349" s="7"/>
      <c r="J349" s="39">
        <f>SUM(J346:J347)</f>
        <v>34.494336239915249</v>
      </c>
      <c r="K349" s="7"/>
      <c r="M349" s="39">
        <f>SUM(M346:M347)</f>
        <v>117.57786536826647</v>
      </c>
      <c r="N349" s="7"/>
      <c r="P349" s="39">
        <f>SUM(P346:P347)</f>
        <v>115.91026224041232</v>
      </c>
      <c r="Q349" s="7"/>
      <c r="S349" s="39">
        <f>SUM(S346:S347)</f>
        <v>152.78514973533464</v>
      </c>
      <c r="T349" s="7"/>
      <c r="V349" s="39">
        <f>SUM(V346:V347)</f>
        <v>121.90099662301293</v>
      </c>
      <c r="W349" s="7"/>
      <c r="Y349" s="39">
        <f>SUM(Y346:Y347)</f>
        <v>84.504454854413524</v>
      </c>
      <c r="Z349" s="7"/>
      <c r="AB349" s="39">
        <f>SUM(AB346:AB347)</f>
        <v>65.45868513423774</v>
      </c>
      <c r="AC349" s="7"/>
      <c r="AE349" s="39">
        <f>SUM(AE346:AE347)</f>
        <v>60.868840156758104</v>
      </c>
      <c r="AF349" s="7"/>
      <c r="AH349" s="39">
        <f>SUM(AH346:AH347)</f>
        <v>119.86899563318777</v>
      </c>
      <c r="AI349" s="7"/>
      <c r="AK349" s="39">
        <f>SUM(AK346:AK347)</f>
        <v>116.44205091685954</v>
      </c>
      <c r="AL349" s="7"/>
      <c r="AN349" s="39">
        <f>SUM(AN346:AN347)</f>
        <v>34.494336239915249</v>
      </c>
      <c r="AO349" s="7"/>
      <c r="AQ349" s="39">
        <f>SUM(AQ346:AQ347)</f>
        <v>35.059155924421681</v>
      </c>
    </row>
    <row r="350" spans="1:43" ht="18" customHeight="1" x14ac:dyDescent="0.3">
      <c r="B350" s="7"/>
      <c r="H350" s="7"/>
      <c r="J350" s="42"/>
      <c r="K350" s="7"/>
      <c r="M350" s="42"/>
      <c r="N350" s="7"/>
      <c r="P350" s="42"/>
      <c r="Q350" s="7"/>
      <c r="S350" s="42"/>
      <c r="T350" s="7"/>
      <c r="V350" s="42"/>
      <c r="W350" s="7"/>
      <c r="Y350" s="42"/>
      <c r="Z350" s="7"/>
      <c r="AB350" s="42"/>
      <c r="AC350" s="7"/>
      <c r="AE350" s="42"/>
      <c r="AF350" s="7"/>
      <c r="AH350" s="42"/>
      <c r="AI350" s="7"/>
      <c r="AK350" s="42"/>
      <c r="AL350" s="7"/>
      <c r="AN350" s="42"/>
      <c r="AO350" s="7"/>
      <c r="AQ350" s="42"/>
    </row>
    <row r="351" spans="1:43" ht="18" hidden="1" customHeight="1" x14ac:dyDescent="0.3">
      <c r="A351" s="24"/>
      <c r="B351" s="43" t="s">
        <v>28</v>
      </c>
      <c r="H351" s="7"/>
      <c r="J351" s="42"/>
      <c r="K351" s="7"/>
      <c r="M351" s="42"/>
      <c r="N351" s="7"/>
      <c r="P351" s="42"/>
      <c r="Q351" s="7"/>
      <c r="S351" s="42"/>
      <c r="T351" s="7"/>
      <c r="V351" s="42"/>
      <c r="W351" s="7"/>
      <c r="Y351" s="42"/>
      <c r="Z351" s="7"/>
      <c r="AB351" s="42"/>
      <c r="AC351" s="7"/>
      <c r="AE351" s="42"/>
      <c r="AF351" s="7"/>
      <c r="AH351" s="42"/>
      <c r="AI351" s="7"/>
      <c r="AK351" s="42"/>
      <c r="AL351" s="7"/>
      <c r="AN351" s="42"/>
      <c r="AO351" s="7"/>
      <c r="AQ351" s="42"/>
    </row>
    <row r="352" spans="1:43" ht="18" hidden="1" customHeight="1" x14ac:dyDescent="0.3">
      <c r="B352" s="46" t="s">
        <v>88</v>
      </c>
      <c r="H352" s="7"/>
      <c r="J352" s="42"/>
      <c r="K352" s="7"/>
      <c r="M352" s="42"/>
      <c r="N352" s="7"/>
      <c r="P352" s="42"/>
      <c r="Q352" s="7"/>
      <c r="S352" s="42"/>
      <c r="T352" s="7"/>
      <c r="V352" s="42"/>
      <c r="W352" s="7"/>
      <c r="Y352" s="42"/>
      <c r="Z352" s="7"/>
      <c r="AB352" s="42"/>
      <c r="AC352" s="7"/>
      <c r="AE352" s="42"/>
      <c r="AF352" s="7"/>
      <c r="AH352" s="42"/>
      <c r="AI352" s="7"/>
      <c r="AK352" s="42"/>
      <c r="AL352" s="7"/>
      <c r="AN352" s="42"/>
      <c r="AO352" s="7"/>
      <c r="AQ352" s="42"/>
    </row>
    <row r="353" spans="1:43" ht="18" hidden="1" customHeight="1" x14ac:dyDescent="0.3">
      <c r="B353" s="45" t="s">
        <v>87</v>
      </c>
      <c r="C353" s="1">
        <v>20</v>
      </c>
      <c r="D353" s="1" t="s">
        <v>3</v>
      </c>
      <c r="E353" s="1" t="s">
        <v>21</v>
      </c>
      <c r="F353" s="44"/>
      <c r="G353" s="44"/>
      <c r="H353" s="7"/>
      <c r="J353" s="42"/>
      <c r="K353" s="7"/>
      <c r="M353" s="42"/>
      <c r="N353" s="7"/>
      <c r="P353" s="42"/>
      <c r="Q353" s="7"/>
      <c r="S353" s="42"/>
      <c r="T353" s="7"/>
      <c r="V353" s="42"/>
      <c r="W353" s="7"/>
      <c r="Y353" s="42"/>
      <c r="Z353" s="7"/>
      <c r="AB353" s="42"/>
      <c r="AC353" s="7"/>
      <c r="AE353" s="42"/>
      <c r="AF353" s="7"/>
      <c r="AH353" s="42"/>
      <c r="AI353" s="7"/>
      <c r="AK353" s="42"/>
      <c r="AL353" s="7"/>
      <c r="AN353" s="42"/>
      <c r="AO353" s="7"/>
      <c r="AQ353" s="42"/>
    </row>
    <row r="354" spans="1:43" ht="18" hidden="1" customHeight="1" x14ac:dyDescent="0.3">
      <c r="B354" s="46" t="s">
        <v>86</v>
      </c>
      <c r="H354" s="7"/>
      <c r="J354" s="42"/>
      <c r="K354" s="7"/>
      <c r="M354" s="42"/>
      <c r="N354" s="7"/>
      <c r="P354" s="42"/>
      <c r="Q354" s="7"/>
      <c r="S354" s="42"/>
      <c r="T354" s="7"/>
      <c r="V354" s="42"/>
      <c r="W354" s="7"/>
      <c r="Y354" s="42"/>
      <c r="Z354" s="7"/>
      <c r="AB354" s="42"/>
      <c r="AC354" s="7"/>
      <c r="AE354" s="42"/>
      <c r="AF354" s="7"/>
      <c r="AH354" s="42"/>
      <c r="AI354" s="7"/>
      <c r="AK354" s="42"/>
      <c r="AL354" s="7"/>
      <c r="AN354" s="42"/>
      <c r="AO354" s="7"/>
      <c r="AQ354" s="42"/>
    </row>
    <row r="355" spans="1:43" ht="18" hidden="1" customHeight="1" x14ac:dyDescent="0.3">
      <c r="B355" s="45" t="s">
        <v>85</v>
      </c>
      <c r="C355" s="1">
        <v>20</v>
      </c>
      <c r="D355" s="1" t="s">
        <v>3</v>
      </c>
      <c r="E355" s="1" t="s">
        <v>21</v>
      </c>
      <c r="F355" s="44"/>
      <c r="G355" s="44"/>
      <c r="H355" s="7"/>
      <c r="J355" s="42"/>
      <c r="K355" s="7"/>
      <c r="M355" s="42"/>
      <c r="N355" s="7"/>
      <c r="P355" s="42"/>
      <c r="Q355" s="7"/>
      <c r="S355" s="42"/>
      <c r="T355" s="7"/>
      <c r="V355" s="42"/>
      <c r="W355" s="7"/>
      <c r="Y355" s="42"/>
      <c r="Z355" s="7"/>
      <c r="AB355" s="42"/>
      <c r="AC355" s="7"/>
      <c r="AE355" s="42"/>
      <c r="AF355" s="7"/>
      <c r="AH355" s="42"/>
      <c r="AI355" s="7"/>
      <c r="AK355" s="42"/>
      <c r="AL355" s="7"/>
      <c r="AN355" s="42"/>
      <c r="AO355" s="7"/>
      <c r="AQ355" s="42"/>
    </row>
    <row r="356" spans="1:43" ht="18" hidden="1" customHeight="1" x14ac:dyDescent="0.3">
      <c r="B356" s="7"/>
      <c r="H356" s="7"/>
      <c r="J356" s="42"/>
      <c r="K356" s="7"/>
      <c r="M356" s="42"/>
      <c r="N356" s="7"/>
      <c r="P356" s="42"/>
      <c r="Q356" s="7"/>
      <c r="S356" s="42"/>
      <c r="T356" s="7"/>
      <c r="V356" s="42"/>
      <c r="W356" s="7"/>
      <c r="Y356" s="42"/>
      <c r="Z356" s="7"/>
      <c r="AB356" s="42"/>
      <c r="AC356" s="7"/>
      <c r="AE356" s="42"/>
      <c r="AF356" s="7"/>
      <c r="AH356" s="42"/>
      <c r="AI356" s="7"/>
      <c r="AK356" s="42"/>
      <c r="AL356" s="7"/>
      <c r="AN356" s="42"/>
      <c r="AO356" s="7"/>
      <c r="AQ356" s="42"/>
    </row>
    <row r="357" spans="1:43" ht="18" customHeight="1" x14ac:dyDescent="0.3">
      <c r="A357" s="24"/>
      <c r="B357" s="43" t="s">
        <v>27</v>
      </c>
      <c r="H357" s="7"/>
      <c r="J357" s="42"/>
      <c r="K357" s="7"/>
      <c r="M357" s="42"/>
      <c r="N357" s="7"/>
      <c r="P357" s="42"/>
      <c r="Q357" s="7"/>
      <c r="S357" s="42"/>
      <c r="T357" s="7"/>
      <c r="V357" s="42"/>
      <c r="W357" s="7"/>
      <c r="Y357" s="42"/>
      <c r="Z357" s="7"/>
      <c r="AB357" s="42"/>
      <c r="AC357" s="7"/>
      <c r="AE357" s="42"/>
      <c r="AF357" s="7"/>
      <c r="AH357" s="42"/>
      <c r="AI357" s="7"/>
      <c r="AK357" s="42"/>
      <c r="AL357" s="7"/>
      <c r="AN357" s="42"/>
      <c r="AO357" s="7"/>
      <c r="AQ357" s="42"/>
    </row>
    <row r="358" spans="1:43" ht="18" hidden="1" customHeight="1" x14ac:dyDescent="0.3">
      <c r="B358" s="46" t="s">
        <v>84</v>
      </c>
      <c r="H358" s="7"/>
      <c r="J358" s="42"/>
      <c r="K358" s="7"/>
      <c r="M358" s="42"/>
      <c r="N358" s="7"/>
      <c r="P358" s="42"/>
      <c r="Q358" s="7"/>
      <c r="S358" s="42"/>
      <c r="T358" s="7"/>
      <c r="V358" s="42"/>
      <c r="W358" s="7"/>
      <c r="Y358" s="42"/>
      <c r="Z358" s="7"/>
      <c r="AB358" s="42"/>
      <c r="AC358" s="7"/>
      <c r="AE358" s="42"/>
      <c r="AF358" s="7"/>
      <c r="AH358" s="42"/>
      <c r="AI358" s="7"/>
      <c r="AK358" s="42"/>
      <c r="AL358" s="7"/>
      <c r="AN358" s="42"/>
      <c r="AO358" s="7"/>
      <c r="AQ358" s="42"/>
    </row>
    <row r="359" spans="1:43" ht="18" hidden="1" customHeight="1" x14ac:dyDescent="0.3">
      <c r="B359" s="45" t="s">
        <v>83</v>
      </c>
      <c r="C359" s="1">
        <v>21</v>
      </c>
      <c r="D359" s="1" t="s">
        <v>3</v>
      </c>
      <c r="E359" s="1" t="s">
        <v>21</v>
      </c>
      <c r="F359" s="44"/>
      <c r="G359" s="44"/>
      <c r="H359" s="7"/>
      <c r="J359" s="42"/>
      <c r="K359" s="7"/>
      <c r="M359" s="42"/>
      <c r="N359" s="7"/>
      <c r="P359" s="42"/>
      <c r="Q359" s="7"/>
      <c r="S359" s="42"/>
      <c r="T359" s="7"/>
      <c r="V359" s="42"/>
      <c r="W359" s="7"/>
      <c r="Y359" s="42"/>
      <c r="Z359" s="7"/>
      <c r="AB359" s="42"/>
      <c r="AC359" s="7"/>
      <c r="AE359" s="42"/>
      <c r="AF359" s="7"/>
      <c r="AH359" s="42"/>
      <c r="AI359" s="7"/>
      <c r="AK359" s="42"/>
      <c r="AL359" s="7"/>
      <c r="AN359" s="42"/>
      <c r="AO359" s="7"/>
      <c r="AQ359" s="42"/>
    </row>
    <row r="360" spans="1:43" ht="18" customHeight="1" x14ac:dyDescent="0.3">
      <c r="B360" s="45"/>
      <c r="H360" s="7"/>
      <c r="J360" s="42"/>
      <c r="K360" s="7"/>
      <c r="M360" s="42"/>
      <c r="N360" s="7"/>
      <c r="P360" s="42"/>
      <c r="Q360" s="7"/>
      <c r="S360" s="42"/>
      <c r="T360" s="7"/>
      <c r="V360" s="42"/>
      <c r="W360" s="7"/>
      <c r="Y360" s="42"/>
      <c r="Z360" s="7"/>
      <c r="AB360" s="42"/>
      <c r="AC360" s="7"/>
      <c r="AE360" s="42"/>
      <c r="AF360" s="7"/>
      <c r="AH360" s="42"/>
      <c r="AI360" s="7"/>
      <c r="AK360" s="42"/>
      <c r="AL360" s="7"/>
      <c r="AN360" s="42"/>
      <c r="AO360" s="7"/>
      <c r="AQ360" s="42"/>
    </row>
    <row r="361" spans="1:43" ht="18" customHeight="1" x14ac:dyDescent="0.3">
      <c r="B361" s="46" t="s">
        <v>27</v>
      </c>
      <c r="H361" s="7"/>
      <c r="J361" s="42"/>
      <c r="K361" s="7"/>
      <c r="M361" s="42"/>
      <c r="N361" s="7"/>
      <c r="P361" s="42"/>
      <c r="Q361" s="7"/>
      <c r="S361" s="42"/>
      <c r="T361" s="7"/>
      <c r="V361" s="42"/>
      <c r="W361" s="7"/>
      <c r="Y361" s="42"/>
      <c r="Z361" s="7"/>
      <c r="AB361" s="42"/>
      <c r="AC361" s="7"/>
      <c r="AE361" s="42"/>
      <c r="AF361" s="7"/>
      <c r="AH361" s="42"/>
      <c r="AI361" s="7"/>
      <c r="AK361" s="42"/>
      <c r="AL361" s="7"/>
      <c r="AN361" s="42"/>
      <c r="AO361" s="7"/>
      <c r="AQ361" s="42"/>
    </row>
    <row r="362" spans="1:43" ht="18" customHeight="1" x14ac:dyDescent="0.3">
      <c r="B362" s="45" t="s">
        <v>82</v>
      </c>
      <c r="C362" s="1">
        <v>21</v>
      </c>
      <c r="D362" s="1" t="s">
        <v>3</v>
      </c>
      <c r="E362" s="49" t="s">
        <v>62</v>
      </c>
      <c r="F362" s="48" t="s">
        <v>70</v>
      </c>
      <c r="G362" s="1" t="s">
        <v>81</v>
      </c>
      <c r="H362" s="7"/>
      <c r="J362" s="42"/>
      <c r="K362" s="7"/>
      <c r="M362" s="47">
        <v>1180</v>
      </c>
      <c r="N362" s="7"/>
      <c r="P362" s="47">
        <v>1357</v>
      </c>
      <c r="Q362" s="7"/>
      <c r="S362" s="47">
        <v>1446</v>
      </c>
      <c r="T362" s="7"/>
      <c r="V362" s="47">
        <v>1374</v>
      </c>
      <c r="W362" s="7"/>
      <c r="Y362" s="47">
        <v>1402</v>
      </c>
      <c r="Z362" s="7"/>
      <c r="AB362" s="47">
        <v>1519</v>
      </c>
      <c r="AC362" s="7"/>
      <c r="AE362" s="47">
        <v>1393</v>
      </c>
      <c r="AF362" s="7"/>
      <c r="AH362" s="47">
        <v>1448</v>
      </c>
      <c r="AI362" s="7"/>
      <c r="AK362" s="47">
        <v>1456</v>
      </c>
      <c r="AL362" s="7"/>
      <c r="AN362" s="47">
        <v>1529</v>
      </c>
      <c r="AO362" s="7"/>
      <c r="AQ362" s="47">
        <v>1578</v>
      </c>
    </row>
    <row r="363" spans="1:43" ht="18" customHeight="1" x14ac:dyDescent="0.3">
      <c r="B363" s="45" t="s">
        <v>80</v>
      </c>
      <c r="C363" s="1">
        <v>21</v>
      </c>
      <c r="D363" s="1" t="s">
        <v>3</v>
      </c>
      <c r="E363" s="49" t="s">
        <v>62</v>
      </c>
      <c r="F363" s="48" t="s">
        <v>70</v>
      </c>
      <c r="G363" s="1" t="s">
        <v>79</v>
      </c>
      <c r="H363" s="7"/>
      <c r="J363" s="42"/>
      <c r="K363" s="7"/>
      <c r="M363" s="47">
        <v>2821</v>
      </c>
      <c r="N363" s="7"/>
      <c r="P363" s="47">
        <v>3069</v>
      </c>
      <c r="Q363" s="7"/>
      <c r="S363" s="47">
        <v>3178</v>
      </c>
      <c r="T363" s="7"/>
      <c r="V363" s="47">
        <v>3207</v>
      </c>
      <c r="W363" s="7"/>
      <c r="Y363" s="47">
        <v>3170</v>
      </c>
      <c r="Z363" s="7"/>
      <c r="AB363" s="47">
        <v>3462</v>
      </c>
      <c r="AC363" s="7"/>
      <c r="AE363" s="47">
        <v>3767</v>
      </c>
      <c r="AF363" s="7"/>
      <c r="AH363" s="47">
        <v>3998</v>
      </c>
      <c r="AI363" s="7"/>
      <c r="AK363" s="47">
        <v>4254</v>
      </c>
      <c r="AL363" s="7"/>
      <c r="AN363" s="47">
        <v>3962</v>
      </c>
      <c r="AO363" s="7"/>
      <c r="AQ363" s="47">
        <v>4379</v>
      </c>
    </row>
    <row r="364" spans="1:43" ht="18" customHeight="1" collapsed="1" x14ac:dyDescent="0.3">
      <c r="A364" s="24"/>
      <c r="B364" s="43"/>
      <c r="H364" s="7"/>
      <c r="J364" s="42"/>
      <c r="K364" s="7"/>
      <c r="M364" s="42"/>
      <c r="N364" s="7"/>
      <c r="P364" s="42"/>
      <c r="Q364" s="7"/>
      <c r="S364" s="42"/>
      <c r="T364" s="7"/>
      <c r="V364" s="42"/>
      <c r="W364" s="7"/>
      <c r="Y364" s="42"/>
      <c r="Z364" s="7"/>
      <c r="AB364" s="42"/>
      <c r="AC364" s="7"/>
      <c r="AE364" s="42"/>
      <c r="AF364" s="7"/>
      <c r="AH364" s="42"/>
      <c r="AI364" s="7"/>
      <c r="AK364" s="42"/>
      <c r="AL364" s="7"/>
      <c r="AN364" s="42"/>
      <c r="AO364" s="7"/>
      <c r="AQ364" s="42"/>
    </row>
    <row r="365" spans="1:43" ht="18" customHeight="1" x14ac:dyDescent="0.3">
      <c r="B365" s="41" t="s">
        <v>78</v>
      </c>
      <c r="C365" s="40"/>
      <c r="D365" s="40"/>
      <c r="E365" s="40"/>
      <c r="F365" s="40"/>
      <c r="G365" s="40"/>
      <c r="H365" s="7"/>
      <c r="J365" s="42"/>
      <c r="K365" s="7"/>
      <c r="M365" s="39">
        <f>SUM(M362:M363)</f>
        <v>4001</v>
      </c>
      <c r="N365" s="7"/>
      <c r="P365" s="39">
        <f>SUM(P362:P363)</f>
        <v>4426</v>
      </c>
      <c r="Q365" s="7"/>
      <c r="S365" s="39">
        <f>SUM(S362:S363)</f>
        <v>4624</v>
      </c>
      <c r="T365" s="7"/>
      <c r="V365" s="39">
        <f>SUM(V362:V363)</f>
        <v>4581</v>
      </c>
      <c r="W365" s="7"/>
      <c r="Y365" s="39">
        <f>SUM(Y362:Y363)</f>
        <v>4572</v>
      </c>
      <c r="Z365" s="7"/>
      <c r="AB365" s="39">
        <f>SUM(AB362:AB363)</f>
        <v>4981</v>
      </c>
      <c r="AC365" s="7"/>
      <c r="AE365" s="39">
        <f>SUM(AE362:AE363)</f>
        <v>5160</v>
      </c>
      <c r="AF365" s="7"/>
      <c r="AH365" s="39">
        <f>SUM(AH362:AH363)</f>
        <v>5446</v>
      </c>
      <c r="AI365" s="7"/>
      <c r="AK365" s="39">
        <f>SUM(AK362:AK363)</f>
        <v>5710</v>
      </c>
      <c r="AL365" s="7"/>
      <c r="AN365" s="39">
        <f>SUM(AN362:AN363)</f>
        <v>5491</v>
      </c>
      <c r="AO365" s="7"/>
      <c r="AQ365" s="39">
        <f>SUM(AQ362:AQ363)</f>
        <v>5957</v>
      </c>
    </row>
    <row r="366" spans="1:43" ht="18" customHeight="1" x14ac:dyDescent="0.3">
      <c r="B366" s="7"/>
      <c r="H366" s="7"/>
      <c r="J366" s="42"/>
      <c r="K366" s="7"/>
      <c r="M366" s="42"/>
      <c r="N366" s="7"/>
      <c r="P366" s="42"/>
      <c r="Q366" s="7"/>
      <c r="S366" s="42"/>
      <c r="T366" s="7"/>
      <c r="V366" s="42"/>
      <c r="W366" s="7"/>
      <c r="Y366" s="42"/>
      <c r="Z366" s="7"/>
      <c r="AB366" s="42"/>
      <c r="AC366" s="7"/>
      <c r="AE366" s="42"/>
      <c r="AF366" s="7"/>
      <c r="AH366" s="42"/>
      <c r="AI366" s="7"/>
      <c r="AK366" s="42"/>
      <c r="AL366" s="7"/>
      <c r="AN366" s="42"/>
      <c r="AO366" s="7"/>
      <c r="AQ366" s="42"/>
    </row>
    <row r="367" spans="1:43" ht="18" customHeight="1" x14ac:dyDescent="0.3">
      <c r="A367" s="24"/>
      <c r="B367" s="43" t="s">
        <v>26</v>
      </c>
      <c r="H367" s="7"/>
      <c r="J367" s="42"/>
      <c r="K367" s="7"/>
      <c r="M367" s="42"/>
      <c r="N367" s="7"/>
      <c r="P367" s="42"/>
      <c r="Q367" s="7"/>
      <c r="S367" s="42"/>
      <c r="T367" s="7"/>
      <c r="V367" s="42"/>
      <c r="W367" s="7"/>
      <c r="Y367" s="42"/>
      <c r="Z367" s="7"/>
      <c r="AB367" s="42"/>
      <c r="AC367" s="7"/>
      <c r="AE367" s="42"/>
      <c r="AF367" s="7"/>
      <c r="AH367" s="42"/>
      <c r="AI367" s="7"/>
      <c r="AK367" s="42"/>
      <c r="AL367" s="7"/>
      <c r="AN367" s="42"/>
      <c r="AO367" s="7"/>
      <c r="AQ367" s="42"/>
    </row>
    <row r="368" spans="1:43" ht="18" customHeight="1" x14ac:dyDescent="0.3">
      <c r="A368" s="24"/>
      <c r="B368" s="43"/>
      <c r="H368" s="7"/>
      <c r="J368" s="42"/>
      <c r="K368" s="7"/>
      <c r="M368" s="42"/>
      <c r="N368" s="7"/>
      <c r="P368" s="42"/>
      <c r="Q368" s="7"/>
      <c r="S368" s="42"/>
      <c r="T368" s="7"/>
      <c r="V368" s="42"/>
      <c r="W368" s="7"/>
      <c r="Y368" s="42"/>
      <c r="Z368" s="7"/>
      <c r="AB368" s="42"/>
      <c r="AC368" s="7"/>
      <c r="AE368" s="42"/>
      <c r="AF368" s="7"/>
      <c r="AH368" s="42"/>
      <c r="AI368" s="7"/>
      <c r="AK368" s="42"/>
      <c r="AL368" s="7"/>
      <c r="AN368" s="42"/>
      <c r="AO368" s="7"/>
      <c r="AQ368" s="42"/>
    </row>
    <row r="369" spans="1:43" ht="18" customHeight="1" x14ac:dyDescent="0.3">
      <c r="B369" s="46" t="s">
        <v>26</v>
      </c>
      <c r="H369" s="7"/>
      <c r="J369" s="42"/>
      <c r="K369" s="7"/>
      <c r="M369" s="42"/>
      <c r="N369" s="7"/>
      <c r="P369" s="42"/>
      <c r="Q369" s="7"/>
      <c r="S369" s="42"/>
      <c r="T369" s="7"/>
      <c r="V369" s="42"/>
      <c r="W369" s="7"/>
      <c r="Y369" s="42"/>
      <c r="Z369" s="7"/>
      <c r="AB369" s="42"/>
      <c r="AC369" s="7"/>
      <c r="AE369" s="42"/>
      <c r="AF369" s="7"/>
      <c r="AH369" s="42"/>
      <c r="AI369" s="7"/>
      <c r="AK369" s="42"/>
      <c r="AL369" s="7"/>
      <c r="AN369" s="42"/>
      <c r="AO369" s="7"/>
      <c r="AQ369" s="42"/>
    </row>
    <row r="370" spans="1:43" ht="18" hidden="1" customHeight="1" x14ac:dyDescent="0.3">
      <c r="B370" s="45" t="s">
        <v>77</v>
      </c>
      <c r="C370" s="1">
        <v>22</v>
      </c>
      <c r="D370" s="1" t="s">
        <v>3</v>
      </c>
      <c r="E370" s="1" t="s">
        <v>2</v>
      </c>
      <c r="F370" s="44"/>
      <c r="G370" s="44"/>
      <c r="H370" s="7"/>
      <c r="J370" s="42"/>
      <c r="K370" s="7"/>
      <c r="M370" s="42"/>
      <c r="N370" s="7"/>
      <c r="P370" s="42"/>
      <c r="Q370" s="7"/>
      <c r="S370" s="42"/>
      <c r="T370" s="7"/>
      <c r="V370" s="42"/>
      <c r="W370" s="7"/>
      <c r="Y370" s="42"/>
      <c r="Z370" s="7"/>
      <c r="AB370" s="42"/>
      <c r="AC370" s="7"/>
      <c r="AE370" s="42"/>
      <c r="AF370" s="7"/>
      <c r="AH370" s="42"/>
      <c r="AI370" s="7"/>
      <c r="AK370" s="42"/>
      <c r="AL370" s="7"/>
      <c r="AN370" s="42"/>
      <c r="AO370" s="7"/>
      <c r="AQ370" s="42"/>
    </row>
    <row r="371" spans="1:43" ht="18" customHeight="1" x14ac:dyDescent="0.3">
      <c r="B371" s="45" t="s">
        <v>76</v>
      </c>
      <c r="C371" s="1">
        <v>22</v>
      </c>
      <c r="D371" s="1" t="s">
        <v>3</v>
      </c>
      <c r="E371" s="49" t="s">
        <v>62</v>
      </c>
      <c r="F371" s="48" t="s">
        <v>70</v>
      </c>
      <c r="G371" s="1" t="s">
        <v>75</v>
      </c>
      <c r="H371" s="7"/>
      <c r="J371" s="42"/>
      <c r="K371" s="7"/>
      <c r="M371" s="47" t="s">
        <v>72</v>
      </c>
      <c r="N371" s="7"/>
      <c r="P371" s="47" t="s">
        <v>72</v>
      </c>
      <c r="Q371" s="7"/>
      <c r="S371" s="47" t="s">
        <v>72</v>
      </c>
      <c r="T371" s="7"/>
      <c r="V371" s="47" t="s">
        <v>72</v>
      </c>
      <c r="W371" s="7"/>
      <c r="Y371" s="47" t="s">
        <v>72</v>
      </c>
      <c r="Z371" s="7"/>
      <c r="AB371" s="47" t="s">
        <v>72</v>
      </c>
      <c r="AC371" s="7"/>
      <c r="AE371" s="47" t="s">
        <v>72</v>
      </c>
      <c r="AF371" s="7"/>
      <c r="AH371" s="47" t="s">
        <v>72</v>
      </c>
      <c r="AI371" s="7"/>
      <c r="AK371" s="47" t="s">
        <v>72</v>
      </c>
      <c r="AL371" s="7"/>
      <c r="AN371" s="47">
        <v>256</v>
      </c>
      <c r="AO371" s="7"/>
      <c r="AQ371" s="47">
        <v>291</v>
      </c>
    </row>
    <row r="372" spans="1:43" ht="18" customHeight="1" x14ac:dyDescent="0.3">
      <c r="B372" s="45" t="s">
        <v>74</v>
      </c>
      <c r="C372" s="1">
        <v>22</v>
      </c>
      <c r="D372" s="1" t="s">
        <v>3</v>
      </c>
      <c r="E372" s="49" t="s">
        <v>62</v>
      </c>
      <c r="F372" s="48" t="s">
        <v>70</v>
      </c>
      <c r="G372" s="1" t="s">
        <v>73</v>
      </c>
      <c r="H372" s="7"/>
      <c r="J372" s="42"/>
      <c r="K372" s="7"/>
      <c r="M372" s="47" t="s">
        <v>72</v>
      </c>
      <c r="N372" s="7"/>
      <c r="P372" s="47" t="s">
        <v>72</v>
      </c>
      <c r="Q372" s="7"/>
      <c r="S372" s="47" t="s">
        <v>72</v>
      </c>
      <c r="T372" s="7"/>
      <c r="V372" s="47" t="s">
        <v>72</v>
      </c>
      <c r="W372" s="7"/>
      <c r="Y372" s="47" t="s">
        <v>72</v>
      </c>
      <c r="Z372" s="7"/>
      <c r="AB372" s="47" t="s">
        <v>72</v>
      </c>
      <c r="AC372" s="7"/>
      <c r="AE372" s="47" t="s">
        <v>72</v>
      </c>
      <c r="AF372" s="7"/>
      <c r="AH372" s="47" t="s">
        <v>72</v>
      </c>
      <c r="AI372" s="7"/>
      <c r="AK372" s="47" t="s">
        <v>72</v>
      </c>
      <c r="AL372" s="7"/>
      <c r="AN372" s="47">
        <v>917</v>
      </c>
      <c r="AO372" s="7"/>
      <c r="AQ372" s="47">
        <v>1195</v>
      </c>
    </row>
    <row r="373" spans="1:43" ht="18" customHeight="1" x14ac:dyDescent="0.3">
      <c r="B373" s="45" t="s">
        <v>71</v>
      </c>
      <c r="C373" s="1">
        <v>22</v>
      </c>
      <c r="D373" s="1" t="s">
        <v>3</v>
      </c>
      <c r="E373" s="34" t="s">
        <v>2</v>
      </c>
      <c r="F373" s="48" t="s">
        <v>70</v>
      </c>
      <c r="G373" s="1" t="s">
        <v>69</v>
      </c>
      <c r="H373" s="7"/>
      <c r="J373" s="47">
        <v>0</v>
      </c>
      <c r="K373" s="7"/>
      <c r="M373" s="47">
        <v>48.8</v>
      </c>
      <c r="N373" s="7"/>
      <c r="P373" s="47">
        <v>282</v>
      </c>
      <c r="Q373" s="7"/>
      <c r="S373" s="47">
        <v>287.70000000000005</v>
      </c>
      <c r="T373" s="7"/>
      <c r="V373" s="47">
        <v>278.70000000000005</v>
      </c>
      <c r="W373" s="7"/>
      <c r="Y373" s="47">
        <v>270.7</v>
      </c>
      <c r="Z373" s="7"/>
      <c r="AB373" s="47">
        <v>273.5</v>
      </c>
      <c r="AC373" s="7"/>
      <c r="AE373" s="47">
        <v>30.540745882501419</v>
      </c>
      <c r="AF373" s="7"/>
      <c r="AH373" s="47">
        <v>12.663367347317548</v>
      </c>
      <c r="AI373" s="7"/>
      <c r="AK373" s="47">
        <v>67.385421252491653</v>
      </c>
      <c r="AL373" s="7"/>
      <c r="AN373" s="47">
        <v>14.210465517689375</v>
      </c>
      <c r="AO373" s="7"/>
      <c r="AQ373" s="47">
        <v>40.9</v>
      </c>
    </row>
    <row r="374" spans="1:43" ht="18" hidden="1" customHeight="1" x14ac:dyDescent="0.3">
      <c r="B374" s="46" t="s">
        <v>68</v>
      </c>
      <c r="H374" s="7"/>
      <c r="J374" s="42"/>
      <c r="K374" s="7"/>
      <c r="M374" s="42"/>
      <c r="N374" s="7"/>
      <c r="P374" s="42"/>
      <c r="Q374" s="7"/>
      <c r="S374" s="42"/>
      <c r="T374" s="7"/>
      <c r="V374" s="42"/>
      <c r="W374" s="7"/>
      <c r="Y374" s="42"/>
      <c r="Z374" s="7"/>
      <c r="AB374" s="42"/>
      <c r="AC374" s="7"/>
      <c r="AE374" s="42"/>
      <c r="AF374" s="7"/>
      <c r="AH374" s="42"/>
      <c r="AI374" s="7"/>
      <c r="AK374" s="42"/>
      <c r="AL374" s="7"/>
      <c r="AN374" s="42"/>
      <c r="AO374" s="7"/>
      <c r="AQ374" s="42"/>
    </row>
    <row r="375" spans="1:43" ht="18" hidden="1" customHeight="1" x14ac:dyDescent="0.3">
      <c r="B375" s="45" t="s">
        <v>68</v>
      </c>
      <c r="C375" s="1">
        <v>22</v>
      </c>
      <c r="D375" s="1" t="s">
        <v>3</v>
      </c>
      <c r="E375" s="1" t="s">
        <v>21</v>
      </c>
      <c r="F375" s="44"/>
      <c r="G375" s="44"/>
      <c r="H375" s="7"/>
      <c r="J375" s="42"/>
      <c r="K375" s="7"/>
      <c r="M375" s="42"/>
      <c r="N375" s="7"/>
      <c r="P375" s="42"/>
      <c r="Q375" s="7"/>
      <c r="S375" s="42"/>
      <c r="T375" s="7"/>
      <c r="V375" s="42"/>
      <c r="W375" s="7"/>
      <c r="Y375" s="42"/>
      <c r="Z375" s="7"/>
      <c r="AB375" s="42"/>
      <c r="AC375" s="7"/>
      <c r="AE375" s="42"/>
      <c r="AF375" s="7"/>
      <c r="AH375" s="42"/>
      <c r="AI375" s="7"/>
      <c r="AK375" s="42"/>
      <c r="AL375" s="7"/>
      <c r="AN375" s="42"/>
      <c r="AO375" s="7"/>
      <c r="AQ375" s="42"/>
    </row>
    <row r="376" spans="1:43" ht="18" customHeight="1" collapsed="1" x14ac:dyDescent="0.3">
      <c r="A376" s="24"/>
      <c r="B376" s="43"/>
      <c r="H376" s="7"/>
      <c r="J376" s="42"/>
      <c r="K376" s="7"/>
      <c r="M376" s="42"/>
      <c r="N376" s="7"/>
      <c r="P376" s="42"/>
      <c r="Q376" s="7"/>
      <c r="S376" s="42"/>
      <c r="T376" s="7"/>
      <c r="V376" s="42"/>
      <c r="W376" s="7"/>
      <c r="Y376" s="42"/>
      <c r="Z376" s="7"/>
      <c r="AB376" s="42"/>
      <c r="AC376" s="7"/>
      <c r="AE376" s="42"/>
      <c r="AF376" s="7"/>
      <c r="AH376" s="42"/>
      <c r="AI376" s="7"/>
      <c r="AK376" s="42"/>
      <c r="AL376" s="7"/>
      <c r="AN376" s="42"/>
      <c r="AO376" s="7"/>
      <c r="AQ376" s="42"/>
    </row>
    <row r="377" spans="1:43" ht="18" customHeight="1" x14ac:dyDescent="0.3">
      <c r="B377" s="41" t="s">
        <v>67</v>
      </c>
      <c r="C377" s="40"/>
      <c r="D377" s="40"/>
      <c r="E377" s="40"/>
      <c r="F377" s="40"/>
      <c r="G377" s="40"/>
      <c r="H377" s="7"/>
      <c r="J377" s="39">
        <f>SUM(J371:J373)</f>
        <v>0</v>
      </c>
      <c r="K377" s="7"/>
      <c r="M377" s="39">
        <f>SUM(M371:M373)</f>
        <v>48.8</v>
      </c>
      <c r="N377" s="7"/>
      <c r="P377" s="39">
        <f>SUM(P371:P373)</f>
        <v>282</v>
      </c>
      <c r="Q377" s="7"/>
      <c r="S377" s="39">
        <f>SUM(S371:S373)</f>
        <v>287.70000000000005</v>
      </c>
      <c r="T377" s="7"/>
      <c r="V377" s="39">
        <f>SUM(V371:V373)</f>
        <v>278.70000000000005</v>
      </c>
      <c r="W377" s="7"/>
      <c r="Y377" s="39">
        <f>SUM(Y371:Y373)</f>
        <v>270.7</v>
      </c>
      <c r="Z377" s="7"/>
      <c r="AB377" s="39">
        <f>SUM(AB371:AB373)</f>
        <v>273.5</v>
      </c>
      <c r="AC377" s="7"/>
      <c r="AE377" s="39">
        <f>SUM(AE371:AE373)</f>
        <v>30.540745882501419</v>
      </c>
      <c r="AF377" s="7"/>
      <c r="AH377" s="39">
        <f>SUM(AH371:AH373)</f>
        <v>12.663367347317548</v>
      </c>
      <c r="AI377" s="7"/>
      <c r="AK377" s="39">
        <f>SUM(AK371:AK373)</f>
        <v>67.385421252491653</v>
      </c>
      <c r="AL377" s="7"/>
      <c r="AN377" s="39">
        <f>SUM(AN371:AN373)</f>
        <v>1187.2104655176893</v>
      </c>
      <c r="AO377" s="7"/>
      <c r="AQ377" s="39">
        <f>SUM(AQ371:AQ373)</f>
        <v>1526.9</v>
      </c>
    </row>
    <row r="378" spans="1:43" ht="18" customHeight="1" x14ac:dyDescent="0.3">
      <c r="B378" s="38"/>
      <c r="C378" s="3"/>
      <c r="D378" s="3"/>
      <c r="E378" s="3"/>
      <c r="F378" s="3"/>
      <c r="G378" s="37"/>
      <c r="H378" s="4"/>
      <c r="I378" s="3"/>
      <c r="J378" s="37"/>
      <c r="K378" s="4"/>
      <c r="L378" s="3"/>
      <c r="M378" s="37"/>
      <c r="N378" s="4"/>
      <c r="O378" s="3"/>
      <c r="P378" s="37"/>
      <c r="Q378" s="4"/>
      <c r="R378" s="3"/>
      <c r="S378" s="37"/>
      <c r="T378" s="4"/>
      <c r="U378" s="3"/>
      <c r="V378" s="37"/>
      <c r="W378" s="4"/>
      <c r="X378" s="3"/>
      <c r="Y378" s="37"/>
      <c r="Z378" s="4"/>
      <c r="AA378" s="3"/>
      <c r="AB378" s="37"/>
      <c r="AC378" s="4"/>
      <c r="AD378" s="3"/>
      <c r="AE378" s="37"/>
      <c r="AF378" s="4"/>
      <c r="AG378" s="3"/>
      <c r="AH378" s="37"/>
      <c r="AI378" s="4"/>
      <c r="AJ378" s="3"/>
      <c r="AK378" s="37"/>
      <c r="AL378" s="4"/>
      <c r="AM378" s="3"/>
      <c r="AN378" s="37"/>
      <c r="AO378" s="4"/>
      <c r="AP378" s="3"/>
      <c r="AQ378" s="37"/>
    </row>
    <row r="379" spans="1:43" ht="28" customHeight="1" x14ac:dyDescent="0.3">
      <c r="A379" s="24"/>
      <c r="B379" s="23" t="s">
        <v>66</v>
      </c>
      <c r="H379" s="7"/>
      <c r="J379" s="13">
        <f>SUM(J380:J382)</f>
        <v>90007.5311406533</v>
      </c>
      <c r="K379" s="7"/>
      <c r="M379" s="13">
        <f>SUM(M380:M382)</f>
        <v>264374.65806845535</v>
      </c>
      <c r="N379" s="7"/>
      <c r="P379" s="13">
        <f>SUM(P380:P382)</f>
        <v>259864.77880108648</v>
      </c>
      <c r="Q379" s="7"/>
      <c r="S379" s="13">
        <f>SUM(S380:S382)</f>
        <v>255063.31562345912</v>
      </c>
      <c r="T379" s="7"/>
      <c r="V379" s="13">
        <f>SUM(V380:V382)</f>
        <v>246285.34721478954</v>
      </c>
      <c r="W379" s="7"/>
      <c r="Y379" s="13">
        <f>SUM(Y380:Y382)</f>
        <v>244443.8802169039</v>
      </c>
      <c r="Z379" s="7"/>
      <c r="AB379" s="13">
        <f>SUM(AB380:AB382)</f>
        <v>254366.9944447017</v>
      </c>
      <c r="AC379" s="7"/>
      <c r="AE379" s="13">
        <f>SUM(AE380:AE382)</f>
        <v>271798.05893636832</v>
      </c>
      <c r="AF379" s="7"/>
      <c r="AH379" s="13">
        <f>SUM(AH380:AH382)</f>
        <v>279536.22949018376</v>
      </c>
      <c r="AI379" s="7"/>
      <c r="AK379" s="13">
        <f>SUM(AK380:AK382)</f>
        <v>291153.0915144966</v>
      </c>
      <c r="AL379" s="7"/>
      <c r="AN379" s="13">
        <f>SUM(AN380:AN382)</f>
        <v>251266.82501008367</v>
      </c>
      <c r="AO379" s="7"/>
      <c r="AQ379" s="13">
        <f>SUM(AQ380:AQ382)</f>
        <v>285729.34868336376</v>
      </c>
    </row>
    <row r="380" spans="1:43" ht="18" customHeight="1" x14ac:dyDescent="0.3">
      <c r="B380" s="17" t="s">
        <v>65</v>
      </c>
      <c r="C380" s="15" t="s">
        <v>1</v>
      </c>
      <c r="D380" s="15" t="s">
        <v>1</v>
      </c>
      <c r="E380" s="15" t="s">
        <v>21</v>
      </c>
      <c r="F380" s="15"/>
      <c r="G380" s="15"/>
      <c r="H380" s="7"/>
      <c r="J380" s="36">
        <f t="shared" ref="J380:J382" si="0">SUMIFS(J$9:J$378,$D$9:$D$378,$D380,$E$9:$E$378,$E380)</f>
        <v>44697.934617289327</v>
      </c>
      <c r="K380" s="7"/>
      <c r="M380" s="36">
        <f t="shared" ref="M380:AQ382" si="1">SUMIFS(M$9:M$378,$D$9:$D$378,$D380,$E$9:$E$378,$E380)</f>
        <v>46818.092357857255</v>
      </c>
      <c r="N380" s="7"/>
      <c r="P380" s="36">
        <f t="shared" si="1"/>
        <v>47059.334663768648</v>
      </c>
      <c r="Q380" s="7"/>
      <c r="S380" s="36">
        <f t="shared" si="1"/>
        <v>51727.175415896549</v>
      </c>
      <c r="T380" s="7"/>
      <c r="V380" s="36">
        <f t="shared" si="1"/>
        <v>52390.70004382154</v>
      </c>
      <c r="W380" s="7"/>
      <c r="Y380" s="36">
        <f t="shared" si="1"/>
        <v>52998.673539298048</v>
      </c>
      <c r="Z380" s="7"/>
      <c r="AB380" s="36">
        <f t="shared" si="1"/>
        <v>54822.41257321569</v>
      </c>
      <c r="AC380" s="7"/>
      <c r="AE380" s="36">
        <f t="shared" si="1"/>
        <v>60527.353263959521</v>
      </c>
      <c r="AF380" s="7"/>
      <c r="AH380" s="36">
        <f t="shared" si="1"/>
        <v>62798.909645771746</v>
      </c>
      <c r="AI380" s="7"/>
      <c r="AK380" s="36">
        <f t="shared" si="1"/>
        <v>66360.262629659977</v>
      </c>
      <c r="AL380" s="7"/>
      <c r="AN380" s="36">
        <f t="shared" si="1"/>
        <v>66273.231338436119</v>
      </c>
      <c r="AO380" s="7"/>
      <c r="AQ380" s="36">
        <f t="shared" si="1"/>
        <v>83878.553257808191</v>
      </c>
    </row>
    <row r="381" spans="1:43" ht="18" customHeight="1" x14ac:dyDescent="0.3">
      <c r="B381" s="35" t="s">
        <v>64</v>
      </c>
      <c r="C381" s="34" t="s">
        <v>1</v>
      </c>
      <c r="D381" s="34" t="s">
        <v>1</v>
      </c>
      <c r="E381" s="34" t="s">
        <v>2</v>
      </c>
      <c r="F381" s="34"/>
      <c r="G381" s="34"/>
      <c r="H381" s="7"/>
      <c r="J381" s="33">
        <f t="shared" si="0"/>
        <v>45309.596523363965</v>
      </c>
      <c r="K381" s="7"/>
      <c r="M381" s="33">
        <f t="shared" si="1"/>
        <v>78216.111181782238</v>
      </c>
      <c r="N381" s="7"/>
      <c r="P381" s="33">
        <f t="shared" si="1"/>
        <v>71086.4780325928</v>
      </c>
      <c r="Q381" s="7"/>
      <c r="S381" s="33">
        <f t="shared" si="1"/>
        <v>68485.51600578065</v>
      </c>
      <c r="T381" s="7"/>
      <c r="V381" s="33">
        <f t="shared" si="1"/>
        <v>66910.431244651933</v>
      </c>
      <c r="W381" s="7"/>
      <c r="Y381" s="33">
        <f t="shared" si="1"/>
        <v>73385.425588288752</v>
      </c>
      <c r="Z381" s="7"/>
      <c r="AB381" s="33">
        <f t="shared" si="1"/>
        <v>80675.839752094791</v>
      </c>
      <c r="AC381" s="7"/>
      <c r="AE381" s="33">
        <f t="shared" si="1"/>
        <v>84681.413802218376</v>
      </c>
      <c r="AF381" s="7"/>
      <c r="AH381" s="33">
        <f t="shared" si="1"/>
        <v>85133.032285094319</v>
      </c>
      <c r="AI381" s="7"/>
      <c r="AK381" s="33">
        <f t="shared" si="1"/>
        <v>86341.923573868655</v>
      </c>
      <c r="AL381" s="7"/>
      <c r="AN381" s="33">
        <f t="shared" si="1"/>
        <v>64829.888479284171</v>
      </c>
      <c r="AO381" s="7"/>
      <c r="AQ381" s="33">
        <f t="shared" si="1"/>
        <v>62466.772732553924</v>
      </c>
    </row>
    <row r="382" spans="1:43" ht="18" customHeight="1" x14ac:dyDescent="0.3">
      <c r="B382" s="32" t="s">
        <v>63</v>
      </c>
      <c r="C382" s="31" t="s">
        <v>1</v>
      </c>
      <c r="D382" s="31" t="s">
        <v>1</v>
      </c>
      <c r="E382" s="31" t="s">
        <v>62</v>
      </c>
      <c r="F382" s="31"/>
      <c r="G382" s="31"/>
      <c r="H382" s="4"/>
      <c r="I382" s="3"/>
      <c r="J382" s="30">
        <f t="shared" si="0"/>
        <v>0</v>
      </c>
      <c r="K382" s="4"/>
      <c r="L382" s="3"/>
      <c r="M382" s="30">
        <f t="shared" si="1"/>
        <v>139340.45452881587</v>
      </c>
      <c r="N382" s="4"/>
      <c r="O382" s="3"/>
      <c r="P382" s="30">
        <f t="shared" si="1"/>
        <v>141718.96610472503</v>
      </c>
      <c r="Q382" s="4"/>
      <c r="R382" s="3"/>
      <c r="S382" s="30">
        <f t="shared" si="1"/>
        <v>134850.62420178193</v>
      </c>
      <c r="T382" s="4"/>
      <c r="U382" s="3"/>
      <c r="V382" s="30">
        <f t="shared" si="1"/>
        <v>126984.21592631606</v>
      </c>
      <c r="W382" s="4"/>
      <c r="X382" s="3"/>
      <c r="Y382" s="30">
        <f t="shared" si="1"/>
        <v>118059.7810893171</v>
      </c>
      <c r="Z382" s="4"/>
      <c r="AA382" s="3"/>
      <c r="AB382" s="30">
        <f t="shared" si="1"/>
        <v>118868.7421193912</v>
      </c>
      <c r="AC382" s="4"/>
      <c r="AD382" s="3"/>
      <c r="AE382" s="30">
        <f t="shared" si="1"/>
        <v>126589.29187019044</v>
      </c>
      <c r="AF382" s="4"/>
      <c r="AG382" s="3"/>
      <c r="AH382" s="30">
        <f t="shared" si="1"/>
        <v>131604.28755931766</v>
      </c>
      <c r="AI382" s="4"/>
      <c r="AJ382" s="3"/>
      <c r="AK382" s="30">
        <f t="shared" si="1"/>
        <v>138450.905310968</v>
      </c>
      <c r="AL382" s="4"/>
      <c r="AM382" s="3"/>
      <c r="AN382" s="30">
        <f t="shared" si="1"/>
        <v>120163.7051923634</v>
      </c>
      <c r="AO382" s="4"/>
      <c r="AP382" s="3"/>
      <c r="AQ382" s="30">
        <f t="shared" si="1"/>
        <v>139384.02269300167</v>
      </c>
    </row>
    <row r="383" spans="1:43" ht="28" customHeight="1" x14ac:dyDescent="0.3">
      <c r="A383" s="24"/>
      <c r="B383" s="23" t="s">
        <v>61</v>
      </c>
      <c r="H383" s="7"/>
      <c r="J383" s="13"/>
      <c r="K383" s="7"/>
      <c r="M383" s="13"/>
      <c r="N383" s="7"/>
      <c r="P383" s="13"/>
      <c r="Q383" s="7"/>
      <c r="S383" s="13"/>
      <c r="T383" s="7"/>
      <c r="V383" s="13"/>
      <c r="W383" s="7"/>
      <c r="Y383" s="13"/>
      <c r="Z383" s="7"/>
      <c r="AB383" s="13"/>
      <c r="AC383" s="7"/>
      <c r="AE383" s="13"/>
      <c r="AF383" s="7"/>
      <c r="AH383" s="13"/>
      <c r="AI383" s="7"/>
      <c r="AK383" s="13"/>
      <c r="AL383" s="7"/>
      <c r="AN383" s="13"/>
      <c r="AO383" s="7"/>
      <c r="AQ383" s="13"/>
    </row>
    <row r="384" spans="1:43" ht="18" customHeight="1" x14ac:dyDescent="0.3">
      <c r="B384" s="17" t="s">
        <v>60</v>
      </c>
      <c r="C384" s="15"/>
      <c r="D384" s="15"/>
      <c r="E384" s="15"/>
      <c r="F384" s="15"/>
      <c r="G384" s="15"/>
      <c r="H384" s="16"/>
      <c r="I384" s="15"/>
      <c r="J384" s="14"/>
      <c r="K384" s="16"/>
      <c r="L384" s="15"/>
      <c r="M384" s="14"/>
      <c r="N384" s="16"/>
      <c r="O384" s="15"/>
      <c r="P384" s="14"/>
      <c r="Q384" s="16"/>
      <c r="R384" s="15"/>
      <c r="S384" s="14"/>
      <c r="T384" s="16"/>
      <c r="U384" s="15"/>
      <c r="V384" s="14"/>
      <c r="W384" s="16"/>
      <c r="X384" s="15"/>
      <c r="Y384" s="14"/>
      <c r="Z384" s="16"/>
      <c r="AA384" s="15"/>
      <c r="AB384" s="14"/>
      <c r="AC384" s="16"/>
      <c r="AD384" s="15"/>
      <c r="AE384" s="14"/>
      <c r="AF384" s="16"/>
      <c r="AG384" s="15"/>
      <c r="AH384" s="14"/>
      <c r="AI384" s="16"/>
      <c r="AJ384" s="15"/>
      <c r="AK384" s="14"/>
      <c r="AL384" s="16"/>
      <c r="AM384" s="15"/>
      <c r="AN384" s="14"/>
      <c r="AO384" s="16"/>
      <c r="AP384" s="15"/>
      <c r="AQ384" s="14"/>
    </row>
    <row r="385" spans="1:43" ht="18" customHeight="1" x14ac:dyDescent="0.3">
      <c r="B385" s="8" t="s">
        <v>46</v>
      </c>
      <c r="C385" s="1" t="s">
        <v>1</v>
      </c>
      <c r="D385" s="1" t="s">
        <v>17</v>
      </c>
      <c r="E385" s="1" t="s">
        <v>21</v>
      </c>
      <c r="H385" s="7"/>
      <c r="J385" s="6">
        <f>SUMIFS(J$9:J$378,$D$9:$D$378,$D385,$E$9:$E$378,$E385)</f>
        <v>0</v>
      </c>
      <c r="K385" s="7"/>
      <c r="M385" s="6">
        <f>SUMIFS(M$9:M$378,$D$9:$D$378,$D385,$E$9:$E$378,$E385)</f>
        <v>16875.137828050563</v>
      </c>
      <c r="N385" s="7"/>
      <c r="P385" s="6">
        <f>SUMIFS(P$9:P$378,$D$9:$D$378,$D385,$E$9:$E$378,$E385)</f>
        <v>17760.569141532353</v>
      </c>
      <c r="Q385" s="7"/>
      <c r="S385" s="6">
        <f>SUMIFS(S$9:S$378,$D$9:$D$378,$D385,$E$9:$E$378,$E385)</f>
        <v>18821.212697895742</v>
      </c>
      <c r="T385" s="7"/>
      <c r="V385" s="6">
        <f>SUMIFS(V$9:V$378,$D$9:$D$378,$D385,$E$9:$E$378,$E385)</f>
        <v>18986.410146272698</v>
      </c>
      <c r="W385" s="7"/>
      <c r="Y385" s="6">
        <f>SUMIFS(Y$9:Y$378,$D$9:$D$378,$D385,$E$9:$E$378,$E385)</f>
        <v>19104.321271037214</v>
      </c>
      <c r="Z385" s="7"/>
      <c r="AB385" s="6">
        <f>SUMIFS(AB$9:AB$378,$D$9:$D$378,$D385,$E$9:$E$378,$E385)</f>
        <v>19492.391731477001</v>
      </c>
      <c r="AC385" s="7"/>
      <c r="AE385" s="6">
        <f>SUMIFS(AE$9:AE$378,$D$9:$D$378,$D385,$E$9:$E$378,$E385)</f>
        <v>21175.011902496553</v>
      </c>
      <c r="AF385" s="7"/>
      <c r="AH385" s="6">
        <f>SUMIFS(AH$9:AH$378,$D$9:$D$378,$D385,$E$9:$E$378,$E385)</f>
        <v>22148.085498214106</v>
      </c>
      <c r="AI385" s="7"/>
      <c r="AK385" s="6">
        <f>SUMIFS(AK$9:AK$378,$D$9:$D$378,$D385,$E$9:$E$378,$E385)</f>
        <v>22065.962147483024</v>
      </c>
      <c r="AL385" s="7"/>
      <c r="AN385" s="6">
        <f>SUMIFS(AN$9:AN$378,$D$9:$D$378,$D385,$E$9:$E$378,$E385)</f>
        <v>18110.428424708065</v>
      </c>
      <c r="AO385" s="7"/>
      <c r="AQ385" s="6">
        <f>SUMIFS(AQ$9:AQ$378,$D$9:$D$378,$D385,$E$9:$E$378,$E385)</f>
        <v>22538.077026433719</v>
      </c>
    </row>
    <row r="386" spans="1:43" ht="18" customHeight="1" x14ac:dyDescent="0.3">
      <c r="B386" s="8" t="s">
        <v>59</v>
      </c>
      <c r="C386" s="1" t="s">
        <v>1</v>
      </c>
      <c r="D386" s="1" t="s">
        <v>15</v>
      </c>
      <c r="E386" s="1" t="s">
        <v>21</v>
      </c>
      <c r="H386" s="7"/>
      <c r="J386" s="6">
        <f>SUMIFS(J$9:J$372,$D$9:$D$372,$D386,$E$9:$E$372,$E386)</f>
        <v>14681.483061582063</v>
      </c>
      <c r="K386" s="7"/>
      <c r="M386" s="6">
        <f>SUMIFS(M$9:M$372,$D$9:$D$372,$D386,$E$9:$E$372,$E386)</f>
        <v>11859.11063524229</v>
      </c>
      <c r="N386" s="7"/>
      <c r="P386" s="6">
        <f>SUMIFS(P$9:P$372,$D$9:$D$372,$D386,$E$9:$E$372,$E386)</f>
        <v>11793.527804038758</v>
      </c>
      <c r="Q386" s="7"/>
      <c r="S386" s="6">
        <f>SUMIFS(S$9:S$372,$D$9:$D$372,$D386,$E$9:$E$372,$E386)</f>
        <v>12349.373448699931</v>
      </c>
      <c r="T386" s="7"/>
      <c r="V386" s="6">
        <f>SUMIFS(V$9:V$372,$D$9:$D$372,$D386,$E$9:$E$372,$E386)</f>
        <v>13339.293008848446</v>
      </c>
      <c r="W386" s="7"/>
      <c r="Y386" s="6">
        <f>SUMIFS(Y$9:Y$372,$D$9:$D$372,$D386,$E$9:$E$372,$E386)</f>
        <v>14079.991720867825</v>
      </c>
      <c r="Z386" s="7"/>
      <c r="AB386" s="6">
        <f>SUMIFS(AB$9:AB$372,$D$9:$D$372,$D386,$E$9:$E$372,$E386)</f>
        <v>15039.777399226152</v>
      </c>
      <c r="AC386" s="7"/>
      <c r="AE386" s="6">
        <f>SUMIFS(AE$9:AE$372,$D$9:$D$372,$D386,$E$9:$E$372,$E386)</f>
        <v>16234.231611278256</v>
      </c>
      <c r="AF386" s="7"/>
      <c r="AH386" s="6">
        <f>SUMIFS(AH$9:AH$372,$D$9:$D$372,$D386,$E$9:$E$372,$E386)</f>
        <v>16829.0477666062</v>
      </c>
      <c r="AI386" s="7"/>
      <c r="AK386" s="6">
        <f>SUMIFS(AK$9:AK$372,$D$9:$D$372,$D386,$E$9:$E$372,$E386)</f>
        <v>17526.939412143376</v>
      </c>
      <c r="AL386" s="7"/>
      <c r="AN386" s="6">
        <f>SUMIFS(AN$9:AN$372,$D$9:$D$372,$D386,$E$9:$E$372,$E386)</f>
        <v>16540.367394316894</v>
      </c>
      <c r="AO386" s="7"/>
      <c r="AQ386" s="6">
        <f>SUMIFS(AQ$9:AQ$372,$D$9:$D$372,$D386,$E$9:$E$372,$E386)</f>
        <v>19880.036292094017</v>
      </c>
    </row>
    <row r="387" spans="1:43" ht="18" customHeight="1" x14ac:dyDescent="0.3">
      <c r="B387" s="8" t="s">
        <v>58</v>
      </c>
      <c r="C387" s="1" t="s">
        <v>1</v>
      </c>
      <c r="D387" s="1" t="s">
        <v>13</v>
      </c>
      <c r="E387" s="1" t="s">
        <v>21</v>
      </c>
      <c r="H387" s="7"/>
      <c r="J387" s="6">
        <f>SUMIFS(J$9:J$372,$D$9:$D$372,$D387,$E$9:$E$372,$E387)</f>
        <v>8788.2382828984828</v>
      </c>
      <c r="K387" s="7"/>
      <c r="M387" s="6">
        <f>SUMIFS(M$9:M$372,$D$9:$D$372,$D387,$E$9:$E$372,$E387)</f>
        <v>313.60370349451642</v>
      </c>
      <c r="N387" s="7"/>
      <c r="P387" s="6">
        <f>SUMIFS(P$9:P$372,$D$9:$D$372,$D387,$E$9:$E$372,$E387)</f>
        <v>500.64319815161559</v>
      </c>
      <c r="Q387" s="7"/>
      <c r="S387" s="6">
        <f>SUMIFS(S$9:S$372,$D$9:$D$372,$D387,$E$9:$E$372,$E387)</f>
        <v>783.53759433333209</v>
      </c>
      <c r="T387" s="7"/>
      <c r="V387" s="6">
        <f>SUMIFS(V$9:V$372,$D$9:$D$372,$D387,$E$9:$E$372,$E387)</f>
        <v>854.75939199753998</v>
      </c>
      <c r="W387" s="7"/>
      <c r="Y387" s="6">
        <f>SUMIFS(Y$9:Y$372,$D$9:$D$372,$D387,$E$9:$E$372,$E387)</f>
        <v>1463.0340522872232</v>
      </c>
      <c r="Z387" s="7"/>
      <c r="AB387" s="6">
        <f>SUMIFS(AB$9:AB$372,$D$9:$D$372,$D387,$E$9:$E$372,$E387)</f>
        <v>1918.4669953833602</v>
      </c>
      <c r="AC387" s="7"/>
      <c r="AE387" s="6">
        <f>SUMIFS(AE$9:AE$372,$D$9:$D$372,$D387,$E$9:$E$372,$E387)</f>
        <v>2534.5385062917903</v>
      </c>
      <c r="AF387" s="7"/>
      <c r="AH387" s="6">
        <f>SUMIFS(AH$9:AH$372,$D$9:$D$372,$D387,$E$9:$E$372,$E387)</f>
        <v>3037.5900322731623</v>
      </c>
      <c r="AI387" s="7"/>
      <c r="AK387" s="6">
        <f>SUMIFS(AK$9:AK$372,$D$9:$D$372,$D387,$E$9:$E$372,$E387)</f>
        <v>4231.2486112317638</v>
      </c>
      <c r="AL387" s="7"/>
      <c r="AN387" s="6">
        <f>SUMIFS(AN$9:AN$372,$D$9:$D$372,$D387,$E$9:$E$372,$E387)</f>
        <v>8578.0636046871114</v>
      </c>
      <c r="AO387" s="7"/>
      <c r="AQ387" s="6">
        <f>SUMIFS(AQ$9:AQ$372,$D$9:$D$372,$D387,$E$9:$E$372,$E387)</f>
        <v>14424.745552050943</v>
      </c>
    </row>
    <row r="388" spans="1:43" ht="18" customHeight="1" x14ac:dyDescent="0.3">
      <c r="B388" s="8" t="s">
        <v>57</v>
      </c>
      <c r="C388" s="1" t="s">
        <v>1</v>
      </c>
      <c r="D388" s="1" t="s">
        <v>11</v>
      </c>
      <c r="E388" s="1" t="s">
        <v>21</v>
      </c>
      <c r="H388" s="7"/>
      <c r="J388" s="6">
        <f>SUMIFS(J$9:J$372,$D$9:$D$372,$D388,$E$9:$E$372,$E388)</f>
        <v>11836.912050361449</v>
      </c>
      <c r="K388" s="7"/>
      <c r="M388" s="6">
        <f>SUMIFS(M$9:M$372,$D$9:$D$372,$D388,$E$9:$E$372,$E388)</f>
        <v>7702.0097433365372</v>
      </c>
      <c r="N388" s="7"/>
      <c r="P388" s="6">
        <f>SUMIFS(P$9:P$372,$D$9:$D$372,$D388,$E$9:$E$372,$E388)</f>
        <v>8784.0823394903819</v>
      </c>
      <c r="Q388" s="7"/>
      <c r="S388" s="6">
        <f>SUMIFS(S$9:S$372,$D$9:$D$372,$D388,$E$9:$E$372,$E388)</f>
        <v>11060.286097045328</v>
      </c>
      <c r="T388" s="7"/>
      <c r="V388" s="6">
        <f>SUMIFS(V$9:V$372,$D$9:$D$372,$D388,$E$9:$E$372,$E388)</f>
        <v>9603.2833113310407</v>
      </c>
      <c r="W388" s="7"/>
      <c r="Y388" s="6">
        <f>SUMIFS(Y$9:Y$372,$D$9:$D$372,$D388,$E$9:$E$372,$E388)</f>
        <v>9284.7537377596127</v>
      </c>
      <c r="Z388" s="7"/>
      <c r="AB388" s="6">
        <f>SUMIFS(AB$9:AB$372,$D$9:$D$372,$D388,$E$9:$E$372,$E388)</f>
        <v>8984.6269955096104</v>
      </c>
      <c r="AC388" s="7"/>
      <c r="AE388" s="6">
        <f>SUMIFS(AE$9:AE$372,$D$9:$D$372,$D388,$E$9:$E$372,$E388)</f>
        <v>10080.276233124998</v>
      </c>
      <c r="AF388" s="7"/>
      <c r="AH388" s="6">
        <f>SUMIFS(AH$9:AH$372,$D$9:$D$372,$D388,$E$9:$E$372,$E388)</f>
        <v>10727.160455555557</v>
      </c>
      <c r="AI388" s="7"/>
      <c r="AK388" s="6">
        <f>SUMIFS(AK$9:AK$372,$D$9:$D$372,$D388,$E$9:$E$372,$E388)</f>
        <v>11994.961284970603</v>
      </c>
      <c r="AL388" s="7"/>
      <c r="AN388" s="6">
        <f>SUMIFS(AN$9:AN$372,$D$9:$D$372,$D388,$E$9:$E$372,$E388)</f>
        <v>12278.366720580283</v>
      </c>
      <c r="AO388" s="7"/>
      <c r="AQ388" s="6">
        <f>SUMIFS(AQ$9:AQ$372,$D$9:$D$372,$D388,$E$9:$E$372,$E388)</f>
        <v>12928.146810321456</v>
      </c>
    </row>
    <row r="389" spans="1:43" ht="18" customHeight="1" x14ac:dyDescent="0.3">
      <c r="B389" s="8" t="s">
        <v>56</v>
      </c>
      <c r="D389"/>
      <c r="E389" s="1" t="s">
        <v>21</v>
      </c>
      <c r="H389" s="7"/>
      <c r="J389" s="6">
        <f>J270+J308</f>
        <v>5161.3012224473423</v>
      </c>
      <c r="K389" s="7"/>
      <c r="M389" s="6">
        <f>M270+M308</f>
        <v>7068.2304477333328</v>
      </c>
      <c r="N389" s="7"/>
      <c r="P389" s="6">
        <f>P270+P308</f>
        <v>4520.5121805555555</v>
      </c>
      <c r="Q389" s="7"/>
      <c r="S389" s="6">
        <f>S270+S308</f>
        <v>4012.7655779222218</v>
      </c>
      <c r="T389" s="7"/>
      <c r="V389" s="6">
        <f>V270+V308</f>
        <v>5023.2221279555561</v>
      </c>
      <c r="W389" s="7"/>
      <c r="Y389" s="6">
        <f>Y270+Y308</f>
        <v>4497.1947669155552</v>
      </c>
      <c r="Z389" s="7"/>
      <c r="AB389" s="6">
        <f>AB270+AB308</f>
        <v>4711.1685903755551</v>
      </c>
      <c r="AC389" s="7"/>
      <c r="AE389" s="6">
        <f>AE270+AE308</f>
        <v>5374.3380729688888</v>
      </c>
      <c r="AF389" s="7"/>
      <c r="AH389" s="6">
        <f>AH270+AH308</f>
        <v>5357.5043620222223</v>
      </c>
      <c r="AI389" s="7"/>
      <c r="AK389" s="6">
        <f>AK270+AK308</f>
        <v>5430.1463891422227</v>
      </c>
      <c r="AL389" s="7"/>
      <c r="AN389" s="6">
        <f>AN270+AN308</f>
        <v>6266.0051941437505</v>
      </c>
      <c r="AO389" s="7"/>
      <c r="AQ389" s="6">
        <f>AQ270+AQ308</f>
        <v>9506.1121702095024</v>
      </c>
    </row>
    <row r="390" spans="1:43" ht="18" customHeight="1" x14ac:dyDescent="0.3">
      <c r="B390" s="8" t="s">
        <v>8</v>
      </c>
      <c r="C390" s="1" t="s">
        <v>1</v>
      </c>
      <c r="D390" s="1" t="s">
        <v>7</v>
      </c>
      <c r="E390" s="1" t="s">
        <v>21</v>
      </c>
      <c r="H390" s="7"/>
      <c r="J390" s="6">
        <f>SUMIFS(J$9:J$372,$D$9:$D$372,$D390,$E$9:$E$372,$E390)</f>
        <v>4230</v>
      </c>
      <c r="K390" s="7"/>
      <c r="M390" s="6">
        <f>SUMIFS(M$9:M$372,$D$9:$D$372,$D390,$E$9:$E$372,$E390)</f>
        <v>3000</v>
      </c>
      <c r="N390" s="7"/>
      <c r="P390" s="6">
        <f>SUMIFS(P$9:P$372,$D$9:$D$372,$D390,$E$9:$E$372,$E390)</f>
        <v>3700</v>
      </c>
      <c r="Q390" s="7"/>
      <c r="S390" s="6">
        <f>SUMIFS(S$9:S$372,$D$9:$D$372,$D390,$E$9:$E$372,$E390)</f>
        <v>4700</v>
      </c>
      <c r="T390" s="7"/>
      <c r="V390" s="6">
        <f>SUMIFS(V$9:V$372,$D$9:$D$372,$D390,$E$9:$E$372,$E390)</f>
        <v>4583.7320574162677</v>
      </c>
      <c r="W390" s="7"/>
      <c r="Y390" s="6">
        <f>SUMIFS(Y$9:Y$372,$D$9:$D$372,$D390,$E$9:$E$372,$E390)</f>
        <v>4569.377990430622</v>
      </c>
      <c r="Z390" s="7"/>
      <c r="AB390" s="6">
        <f>SUMIFS(AB$9:AB$372,$D$9:$D$372,$D390,$E$9:$E$372,$E390)</f>
        <v>4675.9808612440193</v>
      </c>
      <c r="AC390" s="7"/>
      <c r="AE390" s="6">
        <f>SUMIFS(AE$9:AE$372,$D$9:$D$372,$D390,$E$9:$E$372,$E390)</f>
        <v>5128.9569377990438</v>
      </c>
      <c r="AF390" s="7"/>
      <c r="AH390" s="6">
        <f>SUMIFS(AH$9:AH$372,$D$9:$D$372,$D390,$E$9:$E$372,$E390)</f>
        <v>4699.5215311004786</v>
      </c>
      <c r="AI390" s="7"/>
      <c r="AK390" s="6">
        <f>SUMIFS(AK$9:AK$372,$D$9:$D$372,$D390,$E$9:$E$372,$E390)</f>
        <v>5111.0047846889947</v>
      </c>
      <c r="AL390" s="7"/>
      <c r="AN390" s="6">
        <f>SUMIFS(AN$9:AN$372,$D$9:$D$372,$D390,$E$9:$E$372,$E390)</f>
        <v>4500</v>
      </c>
      <c r="AO390" s="7"/>
      <c r="AQ390" s="6">
        <f>SUMIFS(AQ$9:AQ$372,$D$9:$D$372,$D390,$E$9:$E$372,$E390)</f>
        <v>4601.4354066985652</v>
      </c>
    </row>
    <row r="391" spans="1:43" ht="18" customHeight="1" x14ac:dyDescent="0.3">
      <c r="B391" s="5" t="s">
        <v>20</v>
      </c>
      <c r="C391" s="3"/>
      <c r="D391" s="3"/>
      <c r="E391" s="3"/>
      <c r="F391" s="3"/>
      <c r="G391" s="3"/>
      <c r="H391" s="4"/>
      <c r="I391" s="3"/>
      <c r="J391" s="13">
        <f>SUM(J385:J390)</f>
        <v>44697.934617289335</v>
      </c>
      <c r="K391" s="4"/>
      <c r="L391" s="3"/>
      <c r="M391" s="13">
        <f>SUM(M385:M390)</f>
        <v>46818.092357857233</v>
      </c>
      <c r="N391" s="4"/>
      <c r="O391" s="3"/>
      <c r="P391" s="13">
        <f>SUM(P385:P390)</f>
        <v>47059.334663768663</v>
      </c>
      <c r="Q391" s="4"/>
      <c r="R391" s="3"/>
      <c r="S391" s="13">
        <f>SUM(S385:S390)</f>
        <v>51727.175415896549</v>
      </c>
      <c r="T391" s="4"/>
      <c r="U391" s="3"/>
      <c r="V391" s="13">
        <f>SUM(V385:V390)</f>
        <v>52390.70004382154</v>
      </c>
      <c r="W391" s="4"/>
      <c r="X391" s="3"/>
      <c r="Y391" s="13">
        <f>SUM(Y385:Y390)</f>
        <v>52998.673539298048</v>
      </c>
      <c r="Z391" s="4"/>
      <c r="AA391" s="3"/>
      <c r="AB391" s="13">
        <f>SUM(AB385:AB390)</f>
        <v>54822.41257321569</v>
      </c>
      <c r="AC391" s="4"/>
      <c r="AD391" s="3"/>
      <c r="AE391" s="13">
        <f>SUM(AE385:AE390)</f>
        <v>60527.353263959529</v>
      </c>
      <c r="AF391" s="4"/>
      <c r="AG391" s="3"/>
      <c r="AH391" s="13">
        <f>SUM(AH385:AH390)</f>
        <v>62798.909645771724</v>
      </c>
      <c r="AI391" s="4"/>
      <c r="AJ391" s="3"/>
      <c r="AK391" s="13">
        <f>SUM(AK385:AK390)</f>
        <v>66360.262629659992</v>
      </c>
      <c r="AL391" s="4"/>
      <c r="AM391" s="3"/>
      <c r="AN391" s="13">
        <f>SUM(AN385:AN390)</f>
        <v>66273.231338436104</v>
      </c>
      <c r="AO391" s="4"/>
      <c r="AP391" s="3"/>
      <c r="AQ391" s="13">
        <f>SUM(AQ385:AQ390)</f>
        <v>83878.553257808206</v>
      </c>
    </row>
    <row r="392" spans="1:43" ht="18" customHeight="1" x14ac:dyDescent="0.3">
      <c r="B392" s="12" t="s">
        <v>55</v>
      </c>
      <c r="C392" s="10"/>
      <c r="D392" s="10"/>
      <c r="E392" s="10"/>
      <c r="F392" s="10"/>
      <c r="G392" s="10"/>
      <c r="H392" s="11"/>
      <c r="I392" s="10"/>
      <c r="J392" s="9"/>
      <c r="K392" s="11"/>
      <c r="L392" s="10"/>
      <c r="M392" s="9"/>
      <c r="N392" s="11"/>
      <c r="O392" s="10"/>
      <c r="P392" s="9"/>
      <c r="Q392" s="11"/>
      <c r="R392" s="10"/>
      <c r="S392" s="9"/>
      <c r="T392" s="11"/>
      <c r="U392" s="10"/>
      <c r="V392" s="9"/>
      <c r="W392" s="11"/>
      <c r="X392" s="10"/>
      <c r="Y392" s="9"/>
      <c r="Z392" s="11"/>
      <c r="AA392" s="10"/>
      <c r="AB392" s="9"/>
      <c r="AC392" s="11"/>
      <c r="AD392" s="10"/>
      <c r="AE392" s="9"/>
      <c r="AF392" s="11"/>
      <c r="AG392" s="10"/>
      <c r="AH392" s="9"/>
      <c r="AI392" s="11"/>
      <c r="AJ392" s="10"/>
      <c r="AK392" s="9"/>
      <c r="AL392" s="11"/>
      <c r="AM392" s="10"/>
      <c r="AN392" s="9"/>
      <c r="AO392" s="11"/>
      <c r="AP392" s="10"/>
      <c r="AQ392" s="9"/>
    </row>
    <row r="393" spans="1:43" ht="18" customHeight="1" x14ac:dyDescent="0.3">
      <c r="B393" s="8" t="s">
        <v>54</v>
      </c>
      <c r="D393" t="s">
        <v>15</v>
      </c>
      <c r="E393" s="1" t="s">
        <v>2</v>
      </c>
      <c r="H393" s="7"/>
      <c r="J393" s="6">
        <f>SUMIFS(J$9:J$372,$D$9:$D$372,$D393,$E$9:$E$372,$E393)</f>
        <v>626.41349999999989</v>
      </c>
      <c r="K393" s="7"/>
      <c r="M393" s="6">
        <f t="shared" ref="M393" si="2">SUMIFS(M$9:M$372,$D$9:$D$372,$D393,$E$9:$E$372,$E393)</f>
        <v>10576.860918553895</v>
      </c>
      <c r="N393" s="7"/>
      <c r="P393" s="6">
        <f t="shared" ref="P393" si="3">SUMIFS(P$9:P$372,$D$9:$D$372,$D393,$E$9:$E$372,$E393)</f>
        <v>10112.195007699569</v>
      </c>
      <c r="Q393" s="7"/>
      <c r="S393" s="6">
        <f t="shared" ref="S393" si="4">SUMIFS(S$9:S$372,$D$9:$D$372,$D393,$E$9:$E$372,$E393)</f>
        <v>9571.1884212519763</v>
      </c>
      <c r="T393" s="7"/>
      <c r="V393" s="6">
        <f t="shared" ref="V393" si="5">SUMIFS(V$9:V$372,$D$9:$D$372,$D393,$E$9:$E$372,$E393)</f>
        <v>9031.9390667921034</v>
      </c>
      <c r="W393" s="7"/>
      <c r="Y393" s="6">
        <f t="shared" ref="Y393" si="6">SUMIFS(Y$9:Y$372,$D$9:$D$372,$D393,$E$9:$E$372,$E393)</f>
        <v>9995.4309214925088</v>
      </c>
      <c r="Z393" s="7"/>
      <c r="AB393" s="6">
        <f t="shared" ref="AB393" si="7">SUMIFS(AB$9:AB$372,$D$9:$D$372,$D393,$E$9:$E$372,$E393)</f>
        <v>9904.1374721709672</v>
      </c>
      <c r="AC393" s="7"/>
      <c r="AE393" s="6">
        <f t="shared" ref="AE393" si="8">SUMIFS(AE$9:AE$372,$D$9:$D$372,$D393,$E$9:$E$372,$E393)</f>
        <v>9737.1686899718115</v>
      </c>
      <c r="AF393" s="7"/>
      <c r="AH393" s="6">
        <f t="shared" ref="AH393" si="9">SUMIFS(AH$9:AH$372,$D$9:$D$372,$D393,$E$9:$E$372,$E393)</f>
        <v>9370.9168640431708</v>
      </c>
      <c r="AI393" s="7"/>
      <c r="AK393" s="6">
        <f t="shared" ref="AK393" si="10">SUMIFS(AK$9:AK$372,$D$9:$D$372,$D393,$E$9:$E$372,$E393)</f>
        <v>8387.5158992506986</v>
      </c>
      <c r="AL393" s="7"/>
      <c r="AN393" s="6">
        <f t="shared" ref="AN393" si="11">SUMIFS(AN$9:AN$372,$D$9:$D$372,$D393,$E$9:$E$372,$E393)</f>
        <v>7707.659397749956</v>
      </c>
      <c r="AO393" s="7"/>
      <c r="AQ393" s="6">
        <f t="shared" ref="AQ393" si="12">SUMIFS(AQ$9:AQ$372,$D$9:$D$372,$D393,$E$9:$E$372,$E393)</f>
        <v>8316.3901917738531</v>
      </c>
    </row>
    <row r="394" spans="1:43" ht="18" customHeight="1" x14ac:dyDescent="0.3">
      <c r="B394" s="8" t="s">
        <v>53</v>
      </c>
      <c r="D394"/>
      <c r="E394" s="1" t="s">
        <v>2</v>
      </c>
      <c r="H394" s="7"/>
      <c r="J394" s="6">
        <f>J166</f>
        <v>27228.741157198609</v>
      </c>
      <c r="K394" s="7"/>
      <c r="M394" s="6">
        <f>M166</f>
        <v>46291.319481104372</v>
      </c>
      <c r="N394" s="7"/>
      <c r="P394" s="6">
        <f>P166</f>
        <v>42469.238755010294</v>
      </c>
      <c r="Q394" s="7"/>
      <c r="S394" s="6">
        <f>S166</f>
        <v>41132.894434469781</v>
      </c>
      <c r="T394" s="7"/>
      <c r="V394" s="6">
        <f>V166</f>
        <v>41895.35637920726</v>
      </c>
      <c r="W394" s="7"/>
      <c r="Y394" s="6">
        <f>Y166</f>
        <v>46013.765442629032</v>
      </c>
      <c r="Z394" s="7"/>
      <c r="AB394" s="6">
        <f>AB166</f>
        <v>50046.584697402599</v>
      </c>
      <c r="AC394" s="7"/>
      <c r="AE394" s="6">
        <f>AE166</f>
        <v>54314.590048601523</v>
      </c>
      <c r="AF394" s="7"/>
      <c r="AH394" s="6">
        <f>AH166</f>
        <v>54370.874352065388</v>
      </c>
      <c r="AI394" s="7"/>
      <c r="AK394" s="6">
        <f>AK166</f>
        <v>54831.59787623927</v>
      </c>
      <c r="AL394" s="7"/>
      <c r="AN394" s="6">
        <f>AN166</f>
        <v>38204.737602026507</v>
      </c>
      <c r="AO394" s="7"/>
      <c r="AQ394" s="6">
        <f>AQ166</f>
        <v>34396.740735282729</v>
      </c>
    </row>
    <row r="395" spans="1:43" ht="18" customHeight="1" x14ac:dyDescent="0.3">
      <c r="B395" s="8" t="s">
        <v>52</v>
      </c>
      <c r="D395"/>
      <c r="H395" s="7"/>
      <c r="J395" s="6">
        <f>J131+J200+J108</f>
        <v>13810.487964653654</v>
      </c>
      <c r="K395" s="7"/>
      <c r="M395" s="6">
        <f>M131+M200+M108</f>
        <v>14263.559373921007</v>
      </c>
      <c r="N395" s="7"/>
      <c r="P395" s="6">
        <f>P131+P200+P108</f>
        <v>12770.441971079132</v>
      </c>
      <c r="Q395" s="7"/>
      <c r="S395" s="6">
        <f>S131+S200+S108</f>
        <v>12555.121284804791</v>
      </c>
      <c r="T395" s="7"/>
      <c r="V395" s="6">
        <f>V131+V200+V108</f>
        <v>12142.743165783719</v>
      </c>
      <c r="W395" s="7"/>
      <c r="Y395" s="6">
        <f>Y131+Y200+Y108</f>
        <v>12940.506113694906</v>
      </c>
      <c r="Z395" s="7"/>
      <c r="AB395" s="6">
        <f>AB131+AB200+AB108</f>
        <v>13812.65053236259</v>
      </c>
      <c r="AC395" s="7"/>
      <c r="AE395" s="6">
        <f>AE131+AE200+AE108</f>
        <v>14646.826805031353</v>
      </c>
      <c r="AF395" s="7"/>
      <c r="AH395" s="6">
        <f>AH131+AH200+AH108</f>
        <v>15290.638933408634</v>
      </c>
      <c r="AI395" s="7"/>
      <c r="AK395" s="6">
        <f>AK131+AK200+AK108</f>
        <v>16308.017123621115</v>
      </c>
      <c r="AL395" s="7"/>
      <c r="AN395" s="6">
        <f>AN131+AN200+AN108</f>
        <v>13612.272392319031</v>
      </c>
      <c r="AO395" s="7"/>
      <c r="AQ395" s="6">
        <f>AQ131+AQ200+AQ108</f>
        <v>14941.036525060981</v>
      </c>
    </row>
    <row r="396" spans="1:43" ht="18" customHeight="1" x14ac:dyDescent="0.3">
      <c r="B396" s="8" t="s">
        <v>35</v>
      </c>
      <c r="D396"/>
      <c r="E396" s="1" t="s">
        <v>2</v>
      </c>
      <c r="H396" s="7"/>
      <c r="J396" s="6">
        <f>J229</f>
        <v>2602.1632862717915</v>
      </c>
      <c r="K396" s="7"/>
      <c r="M396" s="6">
        <f>M229</f>
        <v>4777.2334252737182</v>
      </c>
      <c r="N396" s="7"/>
      <c r="P396" s="6">
        <f>P229</f>
        <v>3623.2440208316771</v>
      </c>
      <c r="Q396" s="7"/>
      <c r="S396" s="6">
        <f>S229</f>
        <v>3313.4030545431551</v>
      </c>
      <c r="T396" s="7"/>
      <c r="V396" s="6">
        <f>V229</f>
        <v>2614.7478103921749</v>
      </c>
      <c r="W396" s="7"/>
      <c r="Y396" s="6">
        <f>Y229</f>
        <v>3168.1249028130183</v>
      </c>
      <c r="Z396" s="7"/>
      <c r="AB396" s="6">
        <f>AB229</f>
        <v>4940.8651910000008</v>
      </c>
      <c r="AC396" s="7"/>
      <c r="AE396" s="6">
        <f>AE229</f>
        <v>4507.9496785500251</v>
      </c>
      <c r="AF396" s="7"/>
      <c r="AH396" s="6">
        <f>AH229</f>
        <v>4700.8790835722393</v>
      </c>
      <c r="AI396" s="7"/>
      <c r="AK396" s="6">
        <f>AK229</f>
        <v>5772.2475028321351</v>
      </c>
      <c r="AL396" s="7"/>
      <c r="AN396" s="6">
        <f>AN229</f>
        <v>4455.0972838310699</v>
      </c>
      <c r="AO396" s="7"/>
      <c r="AQ396" s="6">
        <f>AQ229</f>
        <v>3539.4761529119432</v>
      </c>
    </row>
    <row r="397" spans="1:43" ht="18" customHeight="1" x14ac:dyDescent="0.3">
      <c r="B397" s="8" t="s">
        <v>51</v>
      </c>
      <c r="D397"/>
      <c r="E397" s="1" t="s">
        <v>2</v>
      </c>
      <c r="H397" s="7"/>
      <c r="J397" s="6">
        <f>J373+J349+J335+J339+SUM(J323:J325)+J148</f>
        <v>1041.7906152399157</v>
      </c>
      <c r="K397" s="7"/>
      <c r="M397" s="6">
        <f>M373+M349+M335+M339+SUM(M323:M325)+M148</f>
        <v>2307.1379829292418</v>
      </c>
      <c r="N397" s="7"/>
      <c r="P397" s="6">
        <f>P373+P349+P335+P339+SUM(P323:P325)+P148</f>
        <v>2111.3582779721196</v>
      </c>
      <c r="Q397" s="7"/>
      <c r="S397" s="6">
        <f>S373+S349+S335+S339+SUM(S323:S325)+S148</f>
        <v>1912.9088107109444</v>
      </c>
      <c r="T397" s="7"/>
      <c r="V397" s="6">
        <f>V373+V349+V335+V339+SUM(V323:V325)+V148</f>
        <v>1225.6448224766716</v>
      </c>
      <c r="W397" s="7"/>
      <c r="Y397" s="6">
        <f>Y373+Y349+Y335+Y339+SUM(Y323:Y325)+Y148</f>
        <v>1267.5982076592916</v>
      </c>
      <c r="Z397" s="7"/>
      <c r="AB397" s="6">
        <f>AB373+AB349+AB335+AB339+SUM(AB323:AB325)+AB148</f>
        <v>1971.601859158628</v>
      </c>
      <c r="AC397" s="7"/>
      <c r="AE397" s="6">
        <f>AE373+AE349+AE335+AE339+SUM(AE323:AE325)+AE148</f>
        <v>1474.8785800636499</v>
      </c>
      <c r="AF397" s="7"/>
      <c r="AH397" s="6">
        <f>AH373+AH349+AH335+AH339+SUM(AH323:AH325)+AH148</f>
        <v>1399.7230520048956</v>
      </c>
      <c r="AI397" s="7"/>
      <c r="AK397" s="6">
        <f>AK373+AK349+AK335+AK339+SUM(AK323:AK325)+AK148</f>
        <v>1042.5451719254488</v>
      </c>
      <c r="AL397" s="7"/>
      <c r="AN397" s="6">
        <f>AN373+AN349+AN335+AN339+SUM(AN323:AN325)+AN148</f>
        <v>850.12180335760468</v>
      </c>
      <c r="AO397" s="7"/>
      <c r="AQ397" s="6">
        <f>AQ373+AQ349+AQ335+AQ339+SUM(AQ323:AQ325)+AQ148</f>
        <v>1273.1291275244216</v>
      </c>
    </row>
    <row r="398" spans="1:43" ht="18" customHeight="1" x14ac:dyDescent="0.3">
      <c r="B398" s="5" t="s">
        <v>0</v>
      </c>
      <c r="C398" s="3"/>
      <c r="D398" s="3"/>
      <c r="E398" s="3"/>
      <c r="F398" s="3"/>
      <c r="G398" s="3"/>
      <c r="H398" s="4"/>
      <c r="I398" s="3"/>
      <c r="J398" s="2">
        <f>SUM(J393:J397)</f>
        <v>45309.596523363965</v>
      </c>
      <c r="K398" s="4"/>
      <c r="L398" s="3"/>
      <c r="M398" s="2">
        <f>SUM(M393:M397)</f>
        <v>78216.111181782238</v>
      </c>
      <c r="N398" s="4"/>
      <c r="O398" s="3"/>
      <c r="P398" s="2">
        <f>SUM(P393:P397)</f>
        <v>71086.4780325928</v>
      </c>
      <c r="Q398" s="4"/>
      <c r="R398" s="3"/>
      <c r="S398" s="2">
        <f>SUM(S393:S397)</f>
        <v>68485.51600578065</v>
      </c>
      <c r="T398" s="4"/>
      <c r="U398" s="3"/>
      <c r="V398" s="2">
        <f>SUM(V393:V397)</f>
        <v>66910.431244651918</v>
      </c>
      <c r="W398" s="4"/>
      <c r="X398" s="3"/>
      <c r="Y398" s="2">
        <f>SUM(Y393:Y397)</f>
        <v>73385.425588288752</v>
      </c>
      <c r="Z398" s="4"/>
      <c r="AA398" s="3"/>
      <c r="AB398" s="2">
        <f>SUM(AB393:AB397)</f>
        <v>80675.839752094791</v>
      </c>
      <c r="AC398" s="4"/>
      <c r="AD398" s="3"/>
      <c r="AE398" s="2">
        <f>SUM(AE393:AE397)</f>
        <v>84681.413802218362</v>
      </c>
      <c r="AF398" s="4"/>
      <c r="AG398" s="3"/>
      <c r="AH398" s="2">
        <f>SUM(AH393:AH397)</f>
        <v>85133.032285094334</v>
      </c>
      <c r="AI398" s="4"/>
      <c r="AJ398" s="3"/>
      <c r="AK398" s="2">
        <f>SUM(AK393:AK397)</f>
        <v>86341.923573868669</v>
      </c>
      <c r="AL398" s="4"/>
      <c r="AM398" s="3"/>
      <c r="AN398" s="2">
        <f>SUM(AN393:AN397)</f>
        <v>64829.888479284178</v>
      </c>
      <c r="AO398" s="4"/>
      <c r="AP398" s="3"/>
      <c r="AQ398" s="2">
        <f>SUM(AQ393:AQ397)</f>
        <v>62466.772732553931</v>
      </c>
    </row>
    <row r="399" spans="1:43" ht="28" hidden="1" customHeight="1" outlineLevel="1" x14ac:dyDescent="0.3">
      <c r="A399" s="24"/>
      <c r="B399" s="23" t="s">
        <v>50</v>
      </c>
      <c r="H399" s="7"/>
      <c r="J399" s="13"/>
      <c r="K399" s="7"/>
      <c r="M399" s="13"/>
      <c r="N399" s="7"/>
      <c r="P399" s="13"/>
      <c r="Q399" s="7"/>
      <c r="S399" s="13"/>
      <c r="T399" s="7"/>
      <c r="V399" s="13"/>
      <c r="W399" s="7"/>
      <c r="Y399" s="13"/>
      <c r="Z399" s="7"/>
      <c r="AB399" s="13"/>
      <c r="AC399" s="7"/>
      <c r="AE399" s="13"/>
      <c r="AF399" s="7"/>
      <c r="AH399" s="13"/>
      <c r="AI399" s="7"/>
      <c r="AK399" s="13"/>
      <c r="AL399" s="7"/>
      <c r="AN399" s="13"/>
      <c r="AO399" s="7"/>
      <c r="AQ399" s="13"/>
    </row>
    <row r="400" spans="1:43" ht="18" hidden="1" customHeight="1" outlineLevel="1" x14ac:dyDescent="0.3">
      <c r="B400" s="22" t="s">
        <v>49</v>
      </c>
      <c r="C400" s="20"/>
      <c r="D400" s="20"/>
      <c r="E400" s="20"/>
      <c r="F400" s="20"/>
      <c r="G400" s="20"/>
      <c r="H400" s="21"/>
      <c r="I400" s="20"/>
      <c r="J400" s="19"/>
      <c r="K400" s="21"/>
      <c r="L400" s="20"/>
      <c r="M400" s="19"/>
      <c r="N400" s="21"/>
      <c r="O400" s="20"/>
      <c r="P400" s="19"/>
      <c r="Q400" s="21"/>
      <c r="R400" s="20"/>
      <c r="S400" s="19"/>
      <c r="T400" s="21"/>
      <c r="U400" s="20"/>
      <c r="V400" s="19"/>
      <c r="W400" s="21"/>
      <c r="X400" s="20"/>
      <c r="Y400" s="19"/>
      <c r="Z400" s="21"/>
      <c r="AA400" s="20"/>
      <c r="AB400" s="19"/>
      <c r="AC400" s="21"/>
      <c r="AD400" s="20"/>
      <c r="AE400" s="19"/>
      <c r="AF400" s="21"/>
      <c r="AG400" s="20"/>
      <c r="AH400" s="19"/>
      <c r="AI400" s="21"/>
      <c r="AJ400" s="20"/>
      <c r="AK400" s="19"/>
      <c r="AL400" s="21"/>
      <c r="AM400" s="20"/>
      <c r="AN400" s="19"/>
      <c r="AO400" s="21"/>
      <c r="AP400" s="20"/>
      <c r="AQ400" s="19"/>
    </row>
    <row r="401" spans="2:43" ht="18" hidden="1" customHeight="1" outlineLevel="1" x14ac:dyDescent="0.3">
      <c r="B401" s="8" t="s">
        <v>18</v>
      </c>
      <c r="C401" s="1">
        <v>1</v>
      </c>
      <c r="D401" s="1" t="s">
        <v>1</v>
      </c>
      <c r="E401" s="1" t="s">
        <v>1</v>
      </c>
      <c r="H401" s="7"/>
      <c r="J401" s="6">
        <f t="shared" ref="J401:J422" si="13">SUMIFS(J$9:J$378,$C$9:$C$378,$C401,$D$9:$D$378,$D401,$E$9:$E$378,$E401)</f>
        <v>0</v>
      </c>
      <c r="K401" s="7"/>
      <c r="M401" s="6">
        <f t="shared" ref="M401:M422" si="14">SUMIFS(M$9:M$378,$C$9:$C$378,$C401,$D$9:$D$378,$D401,$E$9:$E$378,$E401)</f>
        <v>86474.380657600937</v>
      </c>
      <c r="N401" s="7"/>
      <c r="P401" s="6">
        <f t="shared" ref="P401:P422" si="15">SUMIFS(P$9:P$378,$C$9:$C$378,$C401,$D$9:$D$378,$D401,$E$9:$E$378,$E401)</f>
        <v>87165.016284649493</v>
      </c>
      <c r="Q401" s="7"/>
      <c r="S401" s="6">
        <f t="shared" ref="S401:S422" si="16">SUMIFS(S$9:S$378,$C$9:$C$378,$C401,$D$9:$D$378,$D401,$E$9:$E$378,$E401)</f>
        <v>81851.834937298205</v>
      </c>
      <c r="T401" s="7"/>
      <c r="V401" s="6">
        <f t="shared" ref="V401:V422" si="17">SUMIFS(V$9:V$378,$C$9:$C$378,$C401,$D$9:$D$378,$D401,$E$9:$E$378,$E401)</f>
        <v>75358.285571666303</v>
      </c>
      <c r="W401" s="7"/>
      <c r="Y401" s="6">
        <f t="shared" ref="Y401:Y422" si="18">SUMIFS(Y$9:Y$378,$C$9:$C$378,$C401,$D$9:$D$378,$D401,$E$9:$E$378,$E401)</f>
        <v>68935.792756117444</v>
      </c>
      <c r="Z401" s="7"/>
      <c r="AB401" s="6">
        <f t="shared" ref="AB401:AB422" si="19">SUMIFS(AB$9:AB$378,$C$9:$C$378,$C401,$D$9:$D$378,$D401,$E$9:$E$378,$E401)</f>
        <v>69807.167193034373</v>
      </c>
      <c r="AC401" s="7"/>
      <c r="AE401" s="6">
        <f t="shared" ref="AE401:AE422" si="20">SUMIFS(AE$9:AE$378,$C$9:$C$378,$C401,$D$9:$D$378,$D401,$E$9:$E$378,$E401)</f>
        <v>77939.143451467055</v>
      </c>
      <c r="AF401" s="7"/>
      <c r="AH401" s="6">
        <f t="shared" ref="AH401:AH422" si="21">SUMIFS(AH$9:AH$378,$C$9:$C$378,$C401,$D$9:$D$378,$D401,$E$9:$E$378,$E401)</f>
        <v>82591.943230064644</v>
      </c>
      <c r="AI401" s="7"/>
      <c r="AK401" s="6">
        <f t="shared" ref="AK401:AK422" si="22">SUMIFS(AK$9:AK$378,$C$9:$C$378,$C401,$D$9:$D$378,$D401,$E$9:$E$378,$E401)</f>
        <v>87301.987108689209</v>
      </c>
      <c r="AL401" s="7"/>
      <c r="AN401" s="6">
        <f t="shared" ref="AN401:AN422" si="23">SUMIFS(AN$9:AN$378,$C$9:$C$378,$C401,$D$9:$D$378,$D401,$E$9:$E$378,$E401)</f>
        <v>69185.534720870375</v>
      </c>
      <c r="AO401" s="7"/>
      <c r="AQ401" s="6">
        <f t="shared" ref="AQ401:AQ422" si="24">SUMIFS(AQ$9:AQ$378,$C$9:$C$378,$C401,$D$9:$D$378,$D401,$E$9:$E$378,$E401)</f>
        <v>88109.974202984129</v>
      </c>
    </row>
    <row r="402" spans="2:43" ht="18" hidden="1" customHeight="1" outlineLevel="1" x14ac:dyDescent="0.3">
      <c r="B402" s="8" t="s">
        <v>45</v>
      </c>
      <c r="C402" s="1">
        <v>2</v>
      </c>
      <c r="D402" s="1" t="s">
        <v>1</v>
      </c>
      <c r="E402" s="1" t="s">
        <v>1</v>
      </c>
      <c r="H402" s="7"/>
      <c r="J402" s="6">
        <f t="shared" si="13"/>
        <v>15307.896561582063</v>
      </c>
      <c r="K402" s="7"/>
      <c r="M402" s="6">
        <f t="shared" si="14"/>
        <v>45220.748165529156</v>
      </c>
      <c r="N402" s="7"/>
      <c r="P402" s="6">
        <f t="shared" si="15"/>
        <v>45920.935920475284</v>
      </c>
      <c r="Q402" s="7"/>
      <c r="S402" s="6">
        <f t="shared" si="16"/>
        <v>45718.873366719061</v>
      </c>
      <c r="T402" s="7"/>
      <c r="V402" s="6">
        <f t="shared" si="17"/>
        <v>47137.761508863274</v>
      </c>
      <c r="W402" s="7"/>
      <c r="Y402" s="6">
        <f t="shared" si="18"/>
        <v>47090.957142584346</v>
      </c>
      <c r="Z402" s="7"/>
      <c r="AB402" s="6">
        <f t="shared" si="19"/>
        <v>48192.787470502022</v>
      </c>
      <c r="AC402" s="7"/>
      <c r="AE402" s="6">
        <f t="shared" si="20"/>
        <v>49638.654874476852</v>
      </c>
      <c r="AF402" s="7"/>
      <c r="AH402" s="6">
        <f t="shared" si="21"/>
        <v>49981.166113031242</v>
      </c>
      <c r="AI402" s="7"/>
      <c r="AK402" s="6">
        <f t="shared" si="22"/>
        <v>50607.451910256379</v>
      </c>
      <c r="AL402" s="7"/>
      <c r="AN402" s="6">
        <f t="shared" si="23"/>
        <v>47403.639796056232</v>
      </c>
      <c r="AO402" s="7"/>
      <c r="AQ402" s="6">
        <f t="shared" si="24"/>
        <v>52224.349427831243</v>
      </c>
    </row>
    <row r="403" spans="2:43" ht="18" hidden="1" customHeight="1" outlineLevel="1" x14ac:dyDescent="0.3">
      <c r="B403" s="8" t="s">
        <v>44</v>
      </c>
      <c r="C403" s="1">
        <v>3</v>
      </c>
      <c r="D403" s="1" t="s">
        <v>1</v>
      </c>
      <c r="E403" s="1" t="s">
        <v>1</v>
      </c>
      <c r="H403" s="7"/>
      <c r="J403" s="6">
        <f t="shared" si="13"/>
        <v>0</v>
      </c>
      <c r="K403" s="7"/>
      <c r="M403" s="6">
        <f t="shared" si="14"/>
        <v>30351.143813532533</v>
      </c>
      <c r="N403" s="7"/>
      <c r="P403" s="6">
        <f t="shared" si="15"/>
        <v>30699.604321397248</v>
      </c>
      <c r="Q403" s="7"/>
      <c r="S403" s="6">
        <f t="shared" si="16"/>
        <v>30531.531913612311</v>
      </c>
      <c r="T403" s="7"/>
      <c r="V403" s="6">
        <f t="shared" si="17"/>
        <v>30457.608043699744</v>
      </c>
      <c r="W403" s="7"/>
      <c r="Y403" s="6">
        <f t="shared" si="18"/>
        <v>30629.548782012866</v>
      </c>
      <c r="Z403" s="7"/>
      <c r="AB403" s="6">
        <f t="shared" si="19"/>
        <v>31108.094058728933</v>
      </c>
      <c r="AC403" s="7"/>
      <c r="AE403" s="6">
        <f t="shared" si="20"/>
        <v>31917.905747993147</v>
      </c>
      <c r="AF403" s="7"/>
      <c r="AH403" s="6">
        <f t="shared" si="21"/>
        <v>32301.228345085234</v>
      </c>
      <c r="AI403" s="7"/>
      <c r="AK403" s="6">
        <f t="shared" si="22"/>
        <v>32908.883750899506</v>
      </c>
      <c r="AL403" s="7"/>
      <c r="AN403" s="6">
        <f t="shared" si="23"/>
        <v>30128.648892211702</v>
      </c>
      <c r="AO403" s="7"/>
      <c r="AQ403" s="6">
        <f t="shared" si="24"/>
        <v>33200.865572487877</v>
      </c>
    </row>
    <row r="404" spans="2:43" ht="18" hidden="1" customHeight="1" outlineLevel="1" x14ac:dyDescent="0.3">
      <c r="B404" s="8" t="s">
        <v>43</v>
      </c>
      <c r="C404" s="1">
        <v>4</v>
      </c>
      <c r="D404" s="1" t="s">
        <v>1</v>
      </c>
      <c r="E404" s="1" t="s">
        <v>1</v>
      </c>
      <c r="H404" s="7"/>
      <c r="J404" s="6">
        <f t="shared" si="13"/>
        <v>5290.96</v>
      </c>
      <c r="K404" s="7"/>
      <c r="M404" s="6">
        <f t="shared" si="14"/>
        <v>4677.1000000000004</v>
      </c>
      <c r="N404" s="7"/>
      <c r="P404" s="6">
        <f t="shared" si="15"/>
        <v>5432.2</v>
      </c>
      <c r="Q404" s="7"/>
      <c r="S404" s="6">
        <f t="shared" si="16"/>
        <v>7809.9</v>
      </c>
      <c r="T404" s="7"/>
      <c r="V404" s="6">
        <f t="shared" si="17"/>
        <v>6804.7999999999993</v>
      </c>
      <c r="W404" s="7"/>
      <c r="Y404" s="6">
        <f t="shared" si="18"/>
        <v>6224</v>
      </c>
      <c r="Z404" s="7"/>
      <c r="AB404" s="6">
        <f t="shared" si="19"/>
        <v>5244</v>
      </c>
      <c r="AC404" s="7"/>
      <c r="AE404" s="6">
        <f t="shared" si="20"/>
        <v>5378</v>
      </c>
      <c r="AF404" s="7"/>
      <c r="AH404" s="6">
        <f t="shared" si="21"/>
        <v>5057</v>
      </c>
      <c r="AI404" s="7"/>
      <c r="AK404" s="6">
        <f t="shared" si="22"/>
        <v>5674</v>
      </c>
      <c r="AL404" s="7"/>
      <c r="AN404" s="6">
        <f t="shared" si="23"/>
        <v>5290.96</v>
      </c>
      <c r="AO404" s="7"/>
      <c r="AQ404" s="6">
        <f t="shared" si="24"/>
        <v>5783.96</v>
      </c>
    </row>
    <row r="405" spans="2:43" ht="18" hidden="1" customHeight="1" outlineLevel="1" x14ac:dyDescent="0.3">
      <c r="B405" s="8" t="s">
        <v>42</v>
      </c>
      <c r="C405" s="1">
        <v>5</v>
      </c>
      <c r="D405" s="1" t="s">
        <v>1</v>
      </c>
      <c r="E405" s="1" t="s">
        <v>1</v>
      </c>
      <c r="H405" s="7"/>
      <c r="J405" s="6">
        <f t="shared" si="13"/>
        <v>7063.5417414923595</v>
      </c>
      <c r="K405" s="7"/>
      <c r="M405" s="6">
        <f t="shared" si="14"/>
        <v>2962.398494</v>
      </c>
      <c r="N405" s="7"/>
      <c r="P405" s="6">
        <f t="shared" si="15"/>
        <v>3113.4699939999996</v>
      </c>
      <c r="Q405" s="7"/>
      <c r="S405" s="6">
        <f t="shared" si="16"/>
        <v>3168.1503239999997</v>
      </c>
      <c r="T405" s="7"/>
      <c r="V405" s="6">
        <f t="shared" si="17"/>
        <v>2548.3463200000001</v>
      </c>
      <c r="W405" s="7"/>
      <c r="Y405" s="6">
        <f t="shared" si="18"/>
        <v>3023.7367399999998</v>
      </c>
      <c r="Z405" s="7"/>
      <c r="AB405" s="6">
        <f t="shared" si="19"/>
        <v>3601.9146019999998</v>
      </c>
      <c r="AC405" s="7"/>
      <c r="AE405" s="6">
        <f t="shared" si="20"/>
        <v>4474.8471024</v>
      </c>
      <c r="AF405" s="7"/>
      <c r="AH405" s="6">
        <f t="shared" si="21"/>
        <v>5362.8472374000003</v>
      </c>
      <c r="AI405" s="7"/>
      <c r="AK405" s="6">
        <f t="shared" si="22"/>
        <v>6179.4570126150466</v>
      </c>
      <c r="AL405" s="7"/>
      <c r="AN405" s="6">
        <f t="shared" si="23"/>
        <v>6170.7827797944346</v>
      </c>
      <c r="AO405" s="7"/>
      <c r="AQ405" s="6">
        <f t="shared" si="24"/>
        <v>6572.3052409422962</v>
      </c>
    </row>
    <row r="406" spans="2:43" ht="18" hidden="1" customHeight="1" outlineLevel="1" x14ac:dyDescent="0.3">
      <c r="B406" s="8" t="s">
        <v>41</v>
      </c>
      <c r="C406" s="1">
        <v>6</v>
      </c>
      <c r="D406" s="1" t="s">
        <v>1</v>
      </c>
      <c r="E406" s="1" t="s">
        <v>1</v>
      </c>
      <c r="H406" s="7"/>
      <c r="J406" s="6">
        <f t="shared" si="13"/>
        <v>63.032527829088806</v>
      </c>
      <c r="K406" s="7"/>
      <c r="M406" s="6">
        <f t="shared" si="14"/>
        <v>42.940268461538459</v>
      </c>
      <c r="N406" s="7"/>
      <c r="P406" s="6">
        <f t="shared" si="15"/>
        <v>164.0997296153846</v>
      </c>
      <c r="Q406" s="7"/>
      <c r="S406" s="6">
        <f t="shared" si="16"/>
        <v>78.889922170329669</v>
      </c>
      <c r="T406" s="7"/>
      <c r="V406" s="6">
        <f t="shared" si="17"/>
        <v>92.201436456043936</v>
      </c>
      <c r="W406" s="7"/>
      <c r="Y406" s="6">
        <f t="shared" si="18"/>
        <v>98.016647884615409</v>
      </c>
      <c r="Z406" s="7"/>
      <c r="AB406" s="6">
        <f t="shared" si="19"/>
        <v>124.08186563461537</v>
      </c>
      <c r="AC406" s="7"/>
      <c r="AE406" s="6">
        <f t="shared" si="20"/>
        <v>118.57171325000003</v>
      </c>
      <c r="AF406" s="7"/>
      <c r="AH406" s="6">
        <f t="shared" si="21"/>
        <v>217.11216999999999</v>
      </c>
      <c r="AI406" s="7"/>
      <c r="AK406" s="6">
        <f t="shared" si="22"/>
        <v>149.35407999999995</v>
      </c>
      <c r="AL406" s="7"/>
      <c r="AN406" s="6">
        <f t="shared" si="23"/>
        <v>246.72120659584698</v>
      </c>
      <c r="AO406" s="7"/>
      <c r="AQ406" s="6">
        <f t="shared" si="24"/>
        <v>563.84921359312636</v>
      </c>
    </row>
    <row r="407" spans="2:43" ht="18" hidden="1" customHeight="1" outlineLevel="1" x14ac:dyDescent="0.3">
      <c r="B407" s="8" t="s">
        <v>40</v>
      </c>
      <c r="C407" s="1">
        <v>7</v>
      </c>
      <c r="D407" s="1" t="s">
        <v>1</v>
      </c>
      <c r="E407" s="1" t="s">
        <v>1</v>
      </c>
      <c r="H407" s="7"/>
      <c r="J407" s="6">
        <f t="shared" si="13"/>
        <v>34085.148256497152</v>
      </c>
      <c r="K407" s="7"/>
      <c r="M407" s="6">
        <f t="shared" si="14"/>
        <v>46373.213026648766</v>
      </c>
      <c r="N407" s="7"/>
      <c r="P407" s="6">
        <f t="shared" si="15"/>
        <v>42652.362552025093</v>
      </c>
      <c r="Q407" s="7"/>
      <c r="S407" s="6">
        <f t="shared" si="16"/>
        <v>41425.294351003642</v>
      </c>
      <c r="T407" s="7"/>
      <c r="V407" s="6">
        <f t="shared" si="17"/>
        <v>42321.382162594055</v>
      </c>
      <c r="W407" s="7"/>
      <c r="Y407" s="6">
        <f t="shared" si="18"/>
        <v>46787.01525884233</v>
      </c>
      <c r="Z407" s="7"/>
      <c r="AB407" s="6">
        <f t="shared" si="19"/>
        <v>51104.635067978546</v>
      </c>
      <c r="AC407" s="7"/>
      <c r="AE407" s="6">
        <f t="shared" si="20"/>
        <v>55754.022601051875</v>
      </c>
      <c r="AF407" s="7"/>
      <c r="AH407" s="6">
        <f t="shared" si="21"/>
        <v>56144.492960521995</v>
      </c>
      <c r="AI407" s="7"/>
      <c r="AK407" s="6">
        <f t="shared" si="22"/>
        <v>57524.258727192333</v>
      </c>
      <c r="AL407" s="7"/>
      <c r="AN407" s="6">
        <f t="shared" si="23"/>
        <v>44802.897023361787</v>
      </c>
      <c r="AO407" s="7"/>
      <c r="AQ407" s="6">
        <f t="shared" si="24"/>
        <v>46212.437752547878</v>
      </c>
    </row>
    <row r="408" spans="2:43" ht="18" hidden="1" customHeight="1" outlineLevel="1" x14ac:dyDescent="0.3">
      <c r="B408" s="8" t="s">
        <v>39</v>
      </c>
      <c r="C408" s="1">
        <v>8</v>
      </c>
      <c r="D408" s="1" t="s">
        <v>1</v>
      </c>
      <c r="E408" s="1" t="s">
        <v>1</v>
      </c>
      <c r="H408" s="7"/>
      <c r="J408" s="6">
        <f t="shared" si="13"/>
        <v>13123.903474654893</v>
      </c>
      <c r="K408" s="7"/>
      <c r="M408" s="6">
        <f t="shared" si="14"/>
        <v>13801.152037871134</v>
      </c>
      <c r="N408" s="7"/>
      <c r="P408" s="6">
        <f t="shared" si="15"/>
        <v>12451.333978215946</v>
      </c>
      <c r="Q408" s="7"/>
      <c r="S408" s="6">
        <f t="shared" si="16"/>
        <v>12319.022838604258</v>
      </c>
      <c r="T408" s="7"/>
      <c r="V408" s="6">
        <f t="shared" si="17"/>
        <v>11987.205654394464</v>
      </c>
      <c r="W408" s="7"/>
      <c r="Y408" s="6">
        <f t="shared" si="18"/>
        <v>12806.996004768829</v>
      </c>
      <c r="Z408" s="7"/>
      <c r="AB408" s="6">
        <f t="shared" si="19"/>
        <v>13886.997555170001</v>
      </c>
      <c r="AC408" s="7"/>
      <c r="AE408" s="6">
        <f t="shared" si="20"/>
        <v>14762.882416472792</v>
      </c>
      <c r="AF408" s="7"/>
      <c r="AH408" s="6">
        <f t="shared" si="21"/>
        <v>15533.490085800224</v>
      </c>
      <c r="AI408" s="7"/>
      <c r="AK408" s="6">
        <f t="shared" si="22"/>
        <v>16678.194528699809</v>
      </c>
      <c r="AL408" s="7"/>
      <c r="AN408" s="6">
        <f t="shared" si="23"/>
        <v>14122.855855222169</v>
      </c>
      <c r="AO408" s="7"/>
      <c r="AQ408" s="6">
        <f t="shared" si="24"/>
        <v>15685.676785246811</v>
      </c>
    </row>
    <row r="409" spans="2:43" ht="18" hidden="1" customHeight="1" outlineLevel="1" x14ac:dyDescent="0.3">
      <c r="B409" s="8" t="s">
        <v>38</v>
      </c>
      <c r="C409" s="1">
        <v>9</v>
      </c>
      <c r="D409" s="1" t="s">
        <v>1</v>
      </c>
      <c r="E409" s="1" t="s">
        <v>1</v>
      </c>
      <c r="H409" s="7"/>
      <c r="J409" s="6">
        <f t="shared" si="13"/>
        <v>2044.1950596387001</v>
      </c>
      <c r="K409" s="7"/>
      <c r="M409" s="6">
        <f t="shared" si="14"/>
        <v>718.2072548749984</v>
      </c>
      <c r="N409" s="7"/>
      <c r="P409" s="6">
        <f t="shared" si="15"/>
        <v>723.36665487499715</v>
      </c>
      <c r="Q409" s="7"/>
      <c r="S409" s="6">
        <f t="shared" si="16"/>
        <v>742.63205487499749</v>
      </c>
      <c r="T409" s="7"/>
      <c r="V409" s="6">
        <f t="shared" si="17"/>
        <v>761.78805487499801</v>
      </c>
      <c r="W409" s="7"/>
      <c r="Y409" s="6">
        <f t="shared" si="18"/>
        <v>777.73385987499807</v>
      </c>
      <c r="Z409" s="7"/>
      <c r="AB409" s="6">
        <f t="shared" si="19"/>
        <v>810.11425487499719</v>
      </c>
      <c r="AC409" s="7"/>
      <c r="AE409" s="6">
        <f t="shared" si="20"/>
        <v>1095.0624948749978</v>
      </c>
      <c r="AF409" s="7"/>
      <c r="AH409" s="6">
        <f t="shared" si="21"/>
        <v>1170.818589580525</v>
      </c>
      <c r="AI409" s="7"/>
      <c r="AK409" s="6">
        <f t="shared" si="22"/>
        <v>1165.0793275555554</v>
      </c>
      <c r="AL409" s="7"/>
      <c r="AN409" s="6">
        <f t="shared" si="23"/>
        <v>2045.6250596387001</v>
      </c>
      <c r="AO409" s="7"/>
      <c r="AQ409" s="6">
        <f t="shared" si="24"/>
        <v>1873.946890386</v>
      </c>
    </row>
    <row r="410" spans="2:43" ht="18" hidden="1" customHeight="1" outlineLevel="1" x14ac:dyDescent="0.3">
      <c r="B410" s="8" t="s">
        <v>37</v>
      </c>
      <c r="C410" s="1">
        <v>10</v>
      </c>
      <c r="D410" s="1" t="s">
        <v>1</v>
      </c>
      <c r="E410" s="1" t="s">
        <v>1</v>
      </c>
      <c r="H410" s="7"/>
      <c r="J410" s="6">
        <f t="shared" si="13"/>
        <v>0</v>
      </c>
      <c r="K410" s="7"/>
      <c r="M410" s="6">
        <f t="shared" si="14"/>
        <v>0</v>
      </c>
      <c r="N410" s="7"/>
      <c r="P410" s="6">
        <f t="shared" si="15"/>
        <v>0</v>
      </c>
      <c r="Q410" s="7"/>
      <c r="S410" s="6">
        <f t="shared" si="16"/>
        <v>0</v>
      </c>
      <c r="T410" s="7"/>
      <c r="V410" s="6">
        <f t="shared" si="17"/>
        <v>0</v>
      </c>
      <c r="W410" s="7"/>
      <c r="Y410" s="6">
        <f t="shared" si="18"/>
        <v>0</v>
      </c>
      <c r="Z410" s="7"/>
      <c r="AB410" s="6">
        <f t="shared" si="19"/>
        <v>0</v>
      </c>
      <c r="AC410" s="7"/>
      <c r="AE410" s="6">
        <f t="shared" si="20"/>
        <v>0</v>
      </c>
      <c r="AF410" s="7"/>
      <c r="AH410" s="6">
        <f t="shared" si="21"/>
        <v>0</v>
      </c>
      <c r="AI410" s="7"/>
      <c r="AK410" s="6">
        <f t="shared" si="22"/>
        <v>0</v>
      </c>
      <c r="AL410" s="7"/>
      <c r="AN410" s="6">
        <f t="shared" si="23"/>
        <v>0</v>
      </c>
      <c r="AO410" s="7"/>
      <c r="AQ410" s="6">
        <f t="shared" si="24"/>
        <v>0</v>
      </c>
    </row>
    <row r="411" spans="2:43" ht="18" hidden="1" customHeight="1" outlineLevel="1" x14ac:dyDescent="0.3">
      <c r="B411" s="8" t="s">
        <v>36</v>
      </c>
      <c r="C411" s="1">
        <v>11</v>
      </c>
      <c r="D411" s="1" t="s">
        <v>1</v>
      </c>
      <c r="E411" s="1" t="s">
        <v>1</v>
      </c>
      <c r="H411" s="7"/>
      <c r="J411" s="6">
        <f t="shared" si="13"/>
        <v>0</v>
      </c>
      <c r="K411" s="7"/>
      <c r="M411" s="6">
        <f t="shared" si="14"/>
        <v>0</v>
      </c>
      <c r="N411" s="7"/>
      <c r="P411" s="6">
        <f t="shared" si="15"/>
        <v>0</v>
      </c>
      <c r="Q411" s="7"/>
      <c r="S411" s="6">
        <f t="shared" si="16"/>
        <v>0</v>
      </c>
      <c r="T411" s="7"/>
      <c r="V411" s="6">
        <f t="shared" si="17"/>
        <v>0</v>
      </c>
      <c r="W411" s="7"/>
      <c r="Y411" s="6">
        <f t="shared" si="18"/>
        <v>0</v>
      </c>
      <c r="Z411" s="7"/>
      <c r="AB411" s="6">
        <f t="shared" si="19"/>
        <v>0</v>
      </c>
      <c r="AC411" s="7"/>
      <c r="AE411" s="6">
        <f t="shared" si="20"/>
        <v>0</v>
      </c>
      <c r="AF411" s="7"/>
      <c r="AH411" s="6">
        <f t="shared" si="21"/>
        <v>0</v>
      </c>
      <c r="AI411" s="7"/>
      <c r="AK411" s="6">
        <f t="shared" si="22"/>
        <v>0</v>
      </c>
      <c r="AL411" s="7"/>
      <c r="AN411" s="6">
        <f t="shared" si="23"/>
        <v>0</v>
      </c>
      <c r="AO411" s="7"/>
      <c r="AQ411" s="6">
        <f t="shared" si="24"/>
        <v>0</v>
      </c>
    </row>
    <row r="412" spans="2:43" ht="18" hidden="1" customHeight="1" outlineLevel="1" x14ac:dyDescent="0.3">
      <c r="B412" s="8" t="s">
        <v>35</v>
      </c>
      <c r="C412" s="1">
        <v>12</v>
      </c>
      <c r="D412" s="1" t="s">
        <v>1</v>
      </c>
      <c r="E412" s="1" t="s">
        <v>1</v>
      </c>
      <c r="H412" s="7"/>
      <c r="J412" s="6">
        <f t="shared" si="13"/>
        <v>2602.1632862717915</v>
      </c>
      <c r="K412" s="7"/>
      <c r="M412" s="6">
        <f t="shared" si="14"/>
        <v>4777.2334252737182</v>
      </c>
      <c r="N412" s="7"/>
      <c r="P412" s="6">
        <f t="shared" si="15"/>
        <v>3623.2440208316771</v>
      </c>
      <c r="Q412" s="7"/>
      <c r="S412" s="6">
        <f t="shared" si="16"/>
        <v>3313.4030545431551</v>
      </c>
      <c r="T412" s="7"/>
      <c r="V412" s="6">
        <f t="shared" si="17"/>
        <v>2614.7478103921749</v>
      </c>
      <c r="W412" s="7"/>
      <c r="Y412" s="6">
        <f t="shared" si="18"/>
        <v>3168.1249028130183</v>
      </c>
      <c r="Z412" s="7"/>
      <c r="AB412" s="6">
        <f t="shared" si="19"/>
        <v>4940.8651910000008</v>
      </c>
      <c r="AC412" s="7"/>
      <c r="AE412" s="6">
        <f t="shared" si="20"/>
        <v>4507.9496785500251</v>
      </c>
      <c r="AF412" s="7"/>
      <c r="AH412" s="6">
        <f t="shared" si="21"/>
        <v>4700.8790835722393</v>
      </c>
      <c r="AI412" s="7"/>
      <c r="AK412" s="6">
        <f t="shared" si="22"/>
        <v>5772.2475028321351</v>
      </c>
      <c r="AL412" s="7"/>
      <c r="AN412" s="6">
        <f t="shared" si="23"/>
        <v>4455.0972838310699</v>
      </c>
      <c r="AO412" s="7"/>
      <c r="AQ412" s="6">
        <f t="shared" si="24"/>
        <v>3539.4761529119432</v>
      </c>
    </row>
    <row r="413" spans="2:43" ht="18" hidden="1" customHeight="1" outlineLevel="1" x14ac:dyDescent="0.3">
      <c r="B413" s="8" t="s">
        <v>34</v>
      </c>
      <c r="C413" s="1">
        <v>13</v>
      </c>
      <c r="D413" s="1" t="s">
        <v>1</v>
      </c>
      <c r="E413" s="1" t="s">
        <v>1</v>
      </c>
      <c r="H413" s="7"/>
      <c r="J413" s="6">
        <f t="shared" si="13"/>
        <v>0</v>
      </c>
      <c r="K413" s="7"/>
      <c r="M413" s="6">
        <f t="shared" si="14"/>
        <v>12604.291273999999</v>
      </c>
      <c r="N413" s="7"/>
      <c r="P413" s="6">
        <f t="shared" si="15"/>
        <v>13173.7015314737</v>
      </c>
      <c r="Q413" s="7"/>
      <c r="S413" s="6">
        <f t="shared" si="16"/>
        <v>12866.158552000001</v>
      </c>
      <c r="T413" s="7"/>
      <c r="V413" s="6">
        <f t="shared" si="17"/>
        <v>10807.203024</v>
      </c>
      <c r="W413" s="7"/>
      <c r="Y413" s="6">
        <f t="shared" si="18"/>
        <v>10011.226322</v>
      </c>
      <c r="Z413" s="7"/>
      <c r="AB413" s="6">
        <f t="shared" si="19"/>
        <v>9216</v>
      </c>
      <c r="AC413" s="7"/>
      <c r="AE413" s="6">
        <f t="shared" si="20"/>
        <v>9080</v>
      </c>
      <c r="AF413" s="7"/>
      <c r="AH413" s="6">
        <f t="shared" si="21"/>
        <v>9632</v>
      </c>
      <c r="AI413" s="7"/>
      <c r="AK413" s="6">
        <f t="shared" si="22"/>
        <v>9903</v>
      </c>
      <c r="AL413" s="7"/>
      <c r="AN413" s="6">
        <f t="shared" si="23"/>
        <v>9140.3369999999995</v>
      </c>
      <c r="AO413" s="7"/>
      <c r="AQ413" s="6">
        <f t="shared" si="24"/>
        <v>9140.3369999999995</v>
      </c>
    </row>
    <row r="414" spans="2:43" ht="18" hidden="1" customHeight="1" outlineLevel="1" x14ac:dyDescent="0.3">
      <c r="B414" s="8" t="s">
        <v>33</v>
      </c>
      <c r="C414" s="1">
        <v>14</v>
      </c>
      <c r="D414" s="1" t="s">
        <v>1</v>
      </c>
      <c r="E414" s="1" t="s">
        <v>1</v>
      </c>
      <c r="H414" s="7"/>
      <c r="J414" s="6">
        <f t="shared" si="13"/>
        <v>4062.0683096473422</v>
      </c>
      <c r="K414" s="7"/>
      <c r="M414" s="6">
        <f t="shared" si="14"/>
        <v>6422.3558333333331</v>
      </c>
      <c r="N414" s="7"/>
      <c r="P414" s="6">
        <f t="shared" si="15"/>
        <v>3788.6781805555556</v>
      </c>
      <c r="Q414" s="7"/>
      <c r="S414" s="6">
        <f t="shared" si="16"/>
        <v>3291.0042222222219</v>
      </c>
      <c r="T414" s="7"/>
      <c r="V414" s="6">
        <f t="shared" si="17"/>
        <v>4250.7527222222225</v>
      </c>
      <c r="W414" s="7"/>
      <c r="Y414" s="6">
        <f t="shared" si="18"/>
        <v>3696.1044722222218</v>
      </c>
      <c r="Z414" s="7"/>
      <c r="AB414" s="6">
        <f t="shared" si="19"/>
        <v>3971.297222222222</v>
      </c>
      <c r="AC414" s="7"/>
      <c r="AE414" s="6">
        <f t="shared" si="20"/>
        <v>4636.4563888888888</v>
      </c>
      <c r="AF414" s="7"/>
      <c r="AH414" s="6">
        <f t="shared" si="21"/>
        <v>4439.6997222222226</v>
      </c>
      <c r="AI414" s="7"/>
      <c r="AK414" s="6">
        <f t="shared" si="22"/>
        <v>4314.1197222222227</v>
      </c>
      <c r="AL414" s="7"/>
      <c r="AN414" s="6">
        <f t="shared" si="23"/>
        <v>4802.14575658375</v>
      </c>
      <c r="AO414" s="7"/>
      <c r="AQ414" s="6">
        <f t="shared" si="24"/>
        <v>7584.3112718990906</v>
      </c>
    </row>
    <row r="415" spans="2:43" ht="18" hidden="1" customHeight="1" outlineLevel="1" x14ac:dyDescent="0.3">
      <c r="B415" s="8" t="s">
        <v>32</v>
      </c>
      <c r="C415" s="1">
        <v>15</v>
      </c>
      <c r="D415" s="1" t="s">
        <v>1</v>
      </c>
      <c r="E415" s="1" t="s">
        <v>1</v>
      </c>
      <c r="H415" s="7"/>
      <c r="J415" s="6">
        <f t="shared" si="13"/>
        <v>1099.2329128000001</v>
      </c>
      <c r="K415" s="7"/>
      <c r="M415" s="6">
        <f t="shared" si="14"/>
        <v>645.87461439999993</v>
      </c>
      <c r="N415" s="7"/>
      <c r="P415" s="6">
        <f t="shared" si="15"/>
        <v>731.83400000000006</v>
      </c>
      <c r="Q415" s="7"/>
      <c r="S415" s="6">
        <f t="shared" si="16"/>
        <v>721.76135569999985</v>
      </c>
      <c r="T415" s="7"/>
      <c r="V415" s="6">
        <f t="shared" si="17"/>
        <v>772.46940573333336</v>
      </c>
      <c r="W415" s="7"/>
      <c r="Y415" s="6">
        <f t="shared" si="18"/>
        <v>801.09029469333348</v>
      </c>
      <c r="Z415" s="7"/>
      <c r="AB415" s="6">
        <f t="shared" si="19"/>
        <v>739.87136815333338</v>
      </c>
      <c r="AC415" s="7"/>
      <c r="AE415" s="6">
        <f t="shared" si="20"/>
        <v>737.8816840799999</v>
      </c>
      <c r="AF415" s="7"/>
      <c r="AH415" s="6">
        <f t="shared" si="21"/>
        <v>917.80463979999979</v>
      </c>
      <c r="AI415" s="7"/>
      <c r="AK415" s="6">
        <f t="shared" si="22"/>
        <v>1116.0266669200003</v>
      </c>
      <c r="AL415" s="7"/>
      <c r="AN415" s="6">
        <f t="shared" si="23"/>
        <v>1463.8594375599998</v>
      </c>
      <c r="AO415" s="7"/>
      <c r="AQ415" s="6">
        <f t="shared" si="24"/>
        <v>1921.8008983104119</v>
      </c>
    </row>
    <row r="416" spans="2:43" ht="18" hidden="1" customHeight="1" outlineLevel="1" x14ac:dyDescent="0.3">
      <c r="B416" s="8" t="s">
        <v>8</v>
      </c>
      <c r="C416" s="1">
        <v>16</v>
      </c>
      <c r="D416" s="1" t="s">
        <v>1</v>
      </c>
      <c r="E416" s="1" t="s">
        <v>1</v>
      </c>
      <c r="H416" s="7"/>
      <c r="J416" s="6">
        <f t="shared" si="13"/>
        <v>4230</v>
      </c>
      <c r="K416" s="7"/>
      <c r="M416" s="6">
        <f t="shared" si="14"/>
        <v>3000</v>
      </c>
      <c r="N416" s="7"/>
      <c r="P416" s="6">
        <f t="shared" si="15"/>
        <v>3700</v>
      </c>
      <c r="Q416" s="7"/>
      <c r="S416" s="6">
        <f t="shared" si="16"/>
        <v>4700</v>
      </c>
      <c r="T416" s="7"/>
      <c r="V416" s="6">
        <f t="shared" si="17"/>
        <v>4583.7320574162677</v>
      </c>
      <c r="W416" s="7"/>
      <c r="Y416" s="6">
        <f t="shared" si="18"/>
        <v>4569.377990430622</v>
      </c>
      <c r="Z416" s="7"/>
      <c r="AB416" s="6">
        <f t="shared" si="19"/>
        <v>4675.9808612440193</v>
      </c>
      <c r="AC416" s="7"/>
      <c r="AE416" s="6">
        <f t="shared" si="20"/>
        <v>5128.9569377990438</v>
      </c>
      <c r="AF416" s="7"/>
      <c r="AH416" s="6">
        <f t="shared" si="21"/>
        <v>4699.5215311004786</v>
      </c>
      <c r="AI416" s="7"/>
      <c r="AK416" s="6">
        <f t="shared" si="22"/>
        <v>5111.0047846889947</v>
      </c>
      <c r="AL416" s="7"/>
      <c r="AN416" s="6">
        <f t="shared" si="23"/>
        <v>4500</v>
      </c>
      <c r="AO416" s="7"/>
      <c r="AQ416" s="6">
        <f t="shared" si="24"/>
        <v>4601.4354066985652</v>
      </c>
    </row>
    <row r="417" spans="2:43" ht="18" hidden="1" customHeight="1" outlineLevel="1" x14ac:dyDescent="0.3">
      <c r="B417" s="8" t="s">
        <v>31</v>
      </c>
      <c r="C417" s="1">
        <v>17</v>
      </c>
      <c r="D417" s="1" t="s">
        <v>1</v>
      </c>
      <c r="E417" s="1" t="s">
        <v>1</v>
      </c>
      <c r="H417" s="7"/>
      <c r="J417" s="6">
        <f t="shared" si="13"/>
        <v>287.42567400000047</v>
      </c>
      <c r="K417" s="7"/>
      <c r="M417" s="6">
        <f t="shared" si="14"/>
        <v>1639.9373375609755</v>
      </c>
      <c r="N417" s="7"/>
      <c r="P417" s="6">
        <f t="shared" si="15"/>
        <v>700.64037073170732</v>
      </c>
      <c r="Q417" s="7"/>
      <c r="S417" s="6">
        <f t="shared" si="16"/>
        <v>777.09158097560976</v>
      </c>
      <c r="T417" s="7"/>
      <c r="V417" s="6">
        <f t="shared" si="17"/>
        <v>144.30044585365854</v>
      </c>
      <c r="W417" s="7"/>
      <c r="Y417" s="6">
        <f t="shared" si="18"/>
        <v>324.42858780487802</v>
      </c>
      <c r="Z417" s="7"/>
      <c r="AB417" s="6">
        <f t="shared" si="19"/>
        <v>938.66104902439031</v>
      </c>
      <c r="AC417" s="7"/>
      <c r="AE417" s="6">
        <f t="shared" si="20"/>
        <v>627.09425902439023</v>
      </c>
      <c r="AF417" s="7"/>
      <c r="AH417" s="6">
        <f t="shared" si="21"/>
        <v>283.74141902439027</v>
      </c>
      <c r="AI417" s="7"/>
      <c r="AK417" s="6">
        <f t="shared" si="22"/>
        <v>87.293919756097566</v>
      </c>
      <c r="AL417" s="7"/>
      <c r="AN417" s="6">
        <f t="shared" si="23"/>
        <v>77.120396599999992</v>
      </c>
      <c r="AO417" s="7"/>
      <c r="AQ417" s="6">
        <f t="shared" si="24"/>
        <v>386.96471159999999</v>
      </c>
    </row>
    <row r="418" spans="2:43" ht="18" hidden="1" customHeight="1" outlineLevel="1" x14ac:dyDescent="0.3">
      <c r="B418" s="8" t="s">
        <v>30</v>
      </c>
      <c r="C418" s="1">
        <v>18</v>
      </c>
      <c r="D418" s="1" t="s">
        <v>1</v>
      </c>
      <c r="E418" s="1" t="s">
        <v>1</v>
      </c>
      <c r="H418" s="7"/>
      <c r="J418" s="6">
        <f t="shared" si="13"/>
        <v>713.46899999999994</v>
      </c>
      <c r="K418" s="7"/>
      <c r="M418" s="6">
        <f t="shared" si="14"/>
        <v>496.30399999999997</v>
      </c>
      <c r="N418" s="7"/>
      <c r="P418" s="6">
        <f t="shared" si="15"/>
        <v>1000.381</v>
      </c>
      <c r="Q418" s="7"/>
      <c r="S418" s="6">
        <f t="shared" si="16"/>
        <v>683.28200000000004</v>
      </c>
      <c r="T418" s="7"/>
      <c r="V418" s="6">
        <f t="shared" si="17"/>
        <v>661.16200000000003</v>
      </c>
      <c r="W418" s="7"/>
      <c r="Y418" s="6">
        <f t="shared" si="18"/>
        <v>572.52599999999995</v>
      </c>
      <c r="Z418" s="7"/>
      <c r="AB418" s="6">
        <f t="shared" si="19"/>
        <v>684.56799999999998</v>
      </c>
      <c r="AC418" s="7"/>
      <c r="AE418" s="6">
        <f t="shared" si="20"/>
        <v>749.22</v>
      </c>
      <c r="AF418" s="7"/>
      <c r="AH418" s="6">
        <f t="shared" si="21"/>
        <v>923.952</v>
      </c>
      <c r="AI418" s="7"/>
      <c r="AK418" s="6">
        <f t="shared" si="22"/>
        <v>766.90499999999997</v>
      </c>
      <c r="AL418" s="7"/>
      <c r="AN418" s="6">
        <f t="shared" si="23"/>
        <v>717.89499999999998</v>
      </c>
      <c r="AO418" s="7"/>
      <c r="AQ418" s="6">
        <f t="shared" si="24"/>
        <v>808.69899999999996</v>
      </c>
    </row>
    <row r="419" spans="2:43" ht="18" hidden="1" customHeight="1" outlineLevel="1" x14ac:dyDescent="0.3">
      <c r="B419" s="8" t="s">
        <v>29</v>
      </c>
      <c r="C419" s="1">
        <v>19</v>
      </c>
      <c r="D419" s="1" t="s">
        <v>1</v>
      </c>
      <c r="E419" s="1" t="s">
        <v>1</v>
      </c>
      <c r="H419" s="7"/>
      <c r="J419" s="6">
        <f t="shared" si="13"/>
        <v>34.494336239915249</v>
      </c>
      <c r="K419" s="7"/>
      <c r="M419" s="6">
        <f t="shared" si="14"/>
        <v>117.57786536826647</v>
      </c>
      <c r="N419" s="7"/>
      <c r="P419" s="6">
        <f t="shared" si="15"/>
        <v>115.91026224041232</v>
      </c>
      <c r="Q419" s="7"/>
      <c r="S419" s="6">
        <f t="shared" si="16"/>
        <v>152.78514973533464</v>
      </c>
      <c r="T419" s="7"/>
      <c r="V419" s="6">
        <f t="shared" si="17"/>
        <v>121.90099662301293</v>
      </c>
      <c r="W419" s="7"/>
      <c r="Y419" s="6">
        <f t="shared" si="18"/>
        <v>84.504454854413524</v>
      </c>
      <c r="Z419" s="7"/>
      <c r="AB419" s="6">
        <f t="shared" si="19"/>
        <v>65.45868513423774</v>
      </c>
      <c r="AC419" s="7"/>
      <c r="AE419" s="6">
        <f t="shared" si="20"/>
        <v>60.868840156758104</v>
      </c>
      <c r="AF419" s="7"/>
      <c r="AH419" s="6">
        <f t="shared" si="21"/>
        <v>119.86899563318777</v>
      </c>
      <c r="AI419" s="7"/>
      <c r="AK419" s="6">
        <f t="shared" si="22"/>
        <v>116.44205091685954</v>
      </c>
      <c r="AL419" s="7"/>
      <c r="AN419" s="6">
        <f t="shared" si="23"/>
        <v>34.494336239915249</v>
      </c>
      <c r="AO419" s="7"/>
      <c r="AQ419" s="6">
        <f t="shared" si="24"/>
        <v>35.059155924421681</v>
      </c>
    </row>
    <row r="420" spans="2:43" ht="18" hidden="1" customHeight="1" outlineLevel="1" x14ac:dyDescent="0.3">
      <c r="B420" s="8" t="s">
        <v>28</v>
      </c>
      <c r="C420" s="1">
        <v>20</v>
      </c>
      <c r="D420" s="1" t="s">
        <v>1</v>
      </c>
      <c r="E420" s="1" t="s">
        <v>1</v>
      </c>
      <c r="H420" s="7"/>
      <c r="J420" s="6">
        <f t="shared" si="13"/>
        <v>0</v>
      </c>
      <c r="K420" s="7"/>
      <c r="M420" s="6">
        <f t="shared" si="14"/>
        <v>0</v>
      </c>
      <c r="N420" s="7"/>
      <c r="P420" s="6">
        <f t="shared" si="15"/>
        <v>0</v>
      </c>
      <c r="Q420" s="7"/>
      <c r="S420" s="6">
        <f t="shared" si="16"/>
        <v>0</v>
      </c>
      <c r="T420" s="7"/>
      <c r="V420" s="6">
        <f t="shared" si="17"/>
        <v>0</v>
      </c>
      <c r="W420" s="7"/>
      <c r="Y420" s="6">
        <f t="shared" si="18"/>
        <v>0</v>
      </c>
      <c r="Z420" s="7"/>
      <c r="AB420" s="6">
        <f t="shared" si="19"/>
        <v>0</v>
      </c>
      <c r="AC420" s="7"/>
      <c r="AE420" s="6">
        <f t="shared" si="20"/>
        <v>0</v>
      </c>
      <c r="AF420" s="7"/>
      <c r="AH420" s="6">
        <f t="shared" si="21"/>
        <v>0</v>
      </c>
      <c r="AI420" s="7"/>
      <c r="AK420" s="6">
        <f t="shared" si="22"/>
        <v>0</v>
      </c>
      <c r="AL420" s="7"/>
      <c r="AN420" s="6">
        <f t="shared" si="23"/>
        <v>0</v>
      </c>
      <c r="AO420" s="7"/>
      <c r="AQ420" s="6">
        <f t="shared" si="24"/>
        <v>0</v>
      </c>
    </row>
    <row r="421" spans="2:43" ht="18" hidden="1" customHeight="1" outlineLevel="1" x14ac:dyDescent="0.3">
      <c r="B421" s="8" t="s">
        <v>27</v>
      </c>
      <c r="C421" s="1">
        <v>21</v>
      </c>
      <c r="D421" s="1" t="s">
        <v>1</v>
      </c>
      <c r="E421" s="1" t="s">
        <v>1</v>
      </c>
      <c r="H421" s="7"/>
      <c r="J421" s="6">
        <f t="shared" si="13"/>
        <v>0</v>
      </c>
      <c r="K421" s="7"/>
      <c r="M421" s="6">
        <f t="shared" si="14"/>
        <v>4001</v>
      </c>
      <c r="N421" s="7"/>
      <c r="P421" s="6">
        <f t="shared" si="15"/>
        <v>4426</v>
      </c>
      <c r="Q421" s="7"/>
      <c r="S421" s="6">
        <f t="shared" si="16"/>
        <v>4624</v>
      </c>
      <c r="T421" s="7"/>
      <c r="V421" s="6">
        <f t="shared" si="17"/>
        <v>4581</v>
      </c>
      <c r="W421" s="7"/>
      <c r="Y421" s="6">
        <f t="shared" si="18"/>
        <v>4572</v>
      </c>
      <c r="Z421" s="7"/>
      <c r="AB421" s="6">
        <f t="shared" si="19"/>
        <v>4981</v>
      </c>
      <c r="AC421" s="7"/>
      <c r="AE421" s="6">
        <f t="shared" si="20"/>
        <v>5160</v>
      </c>
      <c r="AF421" s="7"/>
      <c r="AH421" s="6">
        <f t="shared" si="21"/>
        <v>5446</v>
      </c>
      <c r="AI421" s="7"/>
      <c r="AK421" s="6">
        <f t="shared" si="22"/>
        <v>5710</v>
      </c>
      <c r="AL421" s="7"/>
      <c r="AN421" s="6">
        <f t="shared" si="23"/>
        <v>5491</v>
      </c>
      <c r="AO421" s="7"/>
      <c r="AQ421" s="6">
        <f t="shared" si="24"/>
        <v>5957</v>
      </c>
    </row>
    <row r="422" spans="2:43" ht="18" hidden="1" customHeight="1" outlineLevel="1" x14ac:dyDescent="0.3">
      <c r="B422" s="8" t="s">
        <v>26</v>
      </c>
      <c r="C422" s="1">
        <v>22</v>
      </c>
      <c r="D422" s="1" t="s">
        <v>1</v>
      </c>
      <c r="E422" s="1" t="s">
        <v>1</v>
      </c>
      <c r="H422" s="7"/>
      <c r="J422" s="6">
        <f t="shared" si="13"/>
        <v>0</v>
      </c>
      <c r="K422" s="7"/>
      <c r="M422" s="6">
        <f t="shared" si="14"/>
        <v>48.8</v>
      </c>
      <c r="N422" s="7"/>
      <c r="P422" s="6">
        <f t="shared" si="15"/>
        <v>282</v>
      </c>
      <c r="Q422" s="7"/>
      <c r="S422" s="6">
        <f t="shared" si="16"/>
        <v>287.70000000000005</v>
      </c>
      <c r="T422" s="7"/>
      <c r="V422" s="6">
        <f t="shared" si="17"/>
        <v>278.70000000000005</v>
      </c>
      <c r="W422" s="7"/>
      <c r="Y422" s="6">
        <f t="shared" si="18"/>
        <v>270.7</v>
      </c>
      <c r="Z422" s="7"/>
      <c r="AB422" s="6">
        <f t="shared" si="19"/>
        <v>273.5</v>
      </c>
      <c r="AC422" s="7"/>
      <c r="AE422" s="6">
        <f t="shared" si="20"/>
        <v>30.540745882501419</v>
      </c>
      <c r="AF422" s="7"/>
      <c r="AH422" s="6">
        <f t="shared" si="21"/>
        <v>12.663367347317548</v>
      </c>
      <c r="AI422" s="7"/>
      <c r="AK422" s="6">
        <f t="shared" si="22"/>
        <v>67.385421252491653</v>
      </c>
      <c r="AL422" s="7"/>
      <c r="AN422" s="6">
        <f t="shared" si="23"/>
        <v>1187.2104655176893</v>
      </c>
      <c r="AO422" s="7"/>
      <c r="AQ422" s="6">
        <f t="shared" si="24"/>
        <v>1526.9</v>
      </c>
    </row>
    <row r="423" spans="2:43" ht="18" hidden="1" customHeight="1" outlineLevel="1" x14ac:dyDescent="0.3">
      <c r="B423" s="5" t="s">
        <v>23</v>
      </c>
      <c r="C423" s="3"/>
      <c r="D423" s="3"/>
      <c r="E423" s="3"/>
      <c r="F423" s="3"/>
      <c r="G423" s="3"/>
      <c r="H423" s="4"/>
      <c r="I423" s="3"/>
      <c r="J423" s="2">
        <f>SUM(J401:J422)</f>
        <v>90007.5311406533</v>
      </c>
      <c r="K423" s="4"/>
      <c r="L423" s="3"/>
      <c r="M423" s="2">
        <f>SUM(M401:M422)</f>
        <v>264374.65806845535</v>
      </c>
      <c r="N423" s="4"/>
      <c r="O423" s="3"/>
      <c r="P423" s="2">
        <f>SUM(P401:P422)</f>
        <v>259864.7788010865</v>
      </c>
      <c r="Q423" s="4"/>
      <c r="R423" s="3"/>
      <c r="S423" s="2">
        <f>SUM(S401:S422)</f>
        <v>255063.31562345912</v>
      </c>
      <c r="T423" s="4"/>
      <c r="U423" s="3"/>
      <c r="V423" s="2">
        <f>SUM(V401:V422)</f>
        <v>246285.34721478954</v>
      </c>
      <c r="W423" s="4"/>
      <c r="X423" s="3"/>
      <c r="Y423" s="2">
        <f>SUM(Y401:Y422)</f>
        <v>244443.88021690393</v>
      </c>
      <c r="Z423" s="4"/>
      <c r="AA423" s="3"/>
      <c r="AB423" s="2">
        <f>SUM(AB401:AB422)</f>
        <v>254366.9944447017</v>
      </c>
      <c r="AC423" s="4"/>
      <c r="AD423" s="3"/>
      <c r="AE423" s="2">
        <f>SUM(AE401:AE422)</f>
        <v>271798.05893636827</v>
      </c>
      <c r="AF423" s="4"/>
      <c r="AG423" s="3"/>
      <c r="AH423" s="2">
        <f>SUM(AH401:AH422)</f>
        <v>279536.22949018382</v>
      </c>
      <c r="AI423" s="4"/>
      <c r="AJ423" s="3"/>
      <c r="AK423" s="2">
        <f>SUM(AK401:AK422)</f>
        <v>291153.0915144966</v>
      </c>
      <c r="AL423" s="4"/>
      <c r="AM423" s="3"/>
      <c r="AN423" s="2">
        <f>SUM(AN401:AN422)</f>
        <v>251266.82501008364</v>
      </c>
      <c r="AO423" s="4"/>
      <c r="AP423" s="3"/>
      <c r="AQ423" s="2">
        <f>SUM(AQ401:AQ422)</f>
        <v>285729.34868336387</v>
      </c>
    </row>
    <row r="424" spans="2:43" ht="18" hidden="1" customHeight="1" outlineLevel="1" x14ac:dyDescent="0.3">
      <c r="B424" s="17" t="s">
        <v>48</v>
      </c>
      <c r="C424" s="15"/>
      <c r="D424" s="15"/>
      <c r="E424" s="15"/>
      <c r="F424" s="15"/>
      <c r="G424" s="15"/>
      <c r="H424" s="16"/>
      <c r="I424" s="15"/>
      <c r="J424" s="14"/>
      <c r="K424" s="16"/>
      <c r="L424" s="15"/>
      <c r="M424" s="14"/>
      <c r="N424" s="16"/>
      <c r="O424" s="15"/>
      <c r="P424" s="14"/>
      <c r="Q424" s="16"/>
      <c r="R424" s="15"/>
      <c r="S424" s="14"/>
      <c r="T424" s="16"/>
      <c r="U424" s="15"/>
      <c r="V424" s="14"/>
      <c r="W424" s="16"/>
      <c r="X424" s="15"/>
      <c r="Y424" s="14"/>
      <c r="Z424" s="16"/>
      <c r="AA424" s="15"/>
      <c r="AB424" s="14"/>
      <c r="AC424" s="16"/>
      <c r="AD424" s="15"/>
      <c r="AE424" s="14"/>
      <c r="AF424" s="16"/>
      <c r="AG424" s="15"/>
      <c r="AH424" s="14"/>
      <c r="AI424" s="16"/>
      <c r="AJ424" s="15"/>
      <c r="AK424" s="14"/>
      <c r="AL424" s="16"/>
      <c r="AM424" s="15"/>
      <c r="AN424" s="14"/>
      <c r="AO424" s="16"/>
      <c r="AP424" s="15"/>
      <c r="AQ424" s="14"/>
    </row>
    <row r="425" spans="2:43" ht="18" hidden="1" customHeight="1" outlineLevel="1" x14ac:dyDescent="0.3">
      <c r="B425" s="8" t="s">
        <v>46</v>
      </c>
      <c r="C425" s="1">
        <v>1</v>
      </c>
      <c r="D425" s="1" t="s">
        <v>1</v>
      </c>
      <c r="E425" s="1" t="s">
        <v>21</v>
      </c>
      <c r="H425" s="7"/>
      <c r="J425" s="6">
        <f t="shared" ref="J425:J446" si="25">SUMIFS(J$9:J$378,$C$9:$C$378,$C425,$D$9:$D$378,$D425,$E$9:$E$378,$E425)</f>
        <v>0</v>
      </c>
      <c r="K425" s="7"/>
      <c r="M425" s="6">
        <f t="shared" ref="M425:M446" si="26">SUMIFS(M$9:M$378,$C$9:$C$378,$C425,$D$9:$D$378,$D425,$E$9:$E$378,$E425)</f>
        <v>16875.137828050563</v>
      </c>
      <c r="N425" s="7"/>
      <c r="P425" s="6">
        <f t="shared" ref="P425:P446" si="27">SUMIFS(P$9:P$378,$C$9:$C$378,$C425,$D$9:$D$378,$D425,$E$9:$E$378,$E425)</f>
        <v>17760.569141532353</v>
      </c>
      <c r="Q425" s="7"/>
      <c r="S425" s="6">
        <f t="shared" ref="S425:S446" si="28">SUMIFS(S$9:S$378,$C$9:$C$378,$C425,$D$9:$D$378,$D425,$E$9:$E$378,$E425)</f>
        <v>18821.212697895742</v>
      </c>
      <c r="T425" s="7"/>
      <c r="V425" s="6">
        <f t="shared" ref="V425:V446" si="29">SUMIFS(V$9:V$378,$C$9:$C$378,$C425,$D$9:$D$378,$D425,$E$9:$E$378,$E425)</f>
        <v>18986.410146272698</v>
      </c>
      <c r="W425" s="7"/>
      <c r="Y425" s="6">
        <f t="shared" ref="Y425:Y446" si="30">SUMIFS(Y$9:Y$378,$C$9:$C$378,$C425,$D$9:$D$378,$D425,$E$9:$E$378,$E425)</f>
        <v>19104.321271037214</v>
      </c>
      <c r="Z425" s="7"/>
      <c r="AB425" s="6">
        <f t="shared" ref="AB425:AB446" si="31">SUMIFS(AB$9:AB$378,$C$9:$C$378,$C425,$D$9:$D$378,$D425,$E$9:$E$378,$E425)</f>
        <v>19492.391731477001</v>
      </c>
      <c r="AC425" s="7"/>
      <c r="AE425" s="6">
        <f t="shared" ref="AE425:AE446" si="32">SUMIFS(AE$9:AE$378,$C$9:$C$378,$C425,$D$9:$D$378,$D425,$E$9:$E$378,$E425)</f>
        <v>21175.011902496553</v>
      </c>
      <c r="AF425" s="7"/>
      <c r="AH425" s="6">
        <f t="shared" ref="AH425:AH446" si="33">SUMIFS(AH$9:AH$378,$C$9:$C$378,$C425,$D$9:$D$378,$D425,$E$9:$E$378,$E425)</f>
        <v>22148.085498214106</v>
      </c>
      <c r="AI425" s="7"/>
      <c r="AK425" s="6">
        <f t="shared" ref="AK425:AK446" si="34">SUMIFS(AK$9:AK$378,$C$9:$C$378,$C425,$D$9:$D$378,$D425,$E$9:$E$378,$E425)</f>
        <v>22065.962147483024</v>
      </c>
      <c r="AL425" s="7"/>
      <c r="AN425" s="6">
        <f t="shared" ref="AN425:AN446" si="35">SUMIFS(AN$9:AN$378,$C$9:$C$378,$C425,$D$9:$D$378,$D425,$E$9:$E$378,$E425)</f>
        <v>18110.428424708065</v>
      </c>
      <c r="AO425" s="7"/>
      <c r="AQ425" s="6">
        <f t="shared" ref="AQ425:AQ446" si="36">SUMIFS(AQ$9:AQ$378,$C$9:$C$378,$C425,$D$9:$D$378,$D425,$E$9:$E$378,$E425)</f>
        <v>22538.077026433719</v>
      </c>
    </row>
    <row r="426" spans="2:43" ht="18" hidden="1" customHeight="1" outlineLevel="1" x14ac:dyDescent="0.3">
      <c r="B426" s="8" t="s">
        <v>45</v>
      </c>
      <c r="C426" s="1">
        <v>2</v>
      </c>
      <c r="D426" s="1" t="s">
        <v>1</v>
      </c>
      <c r="E426" s="1" t="s">
        <v>21</v>
      </c>
      <c r="H426" s="7"/>
      <c r="J426" s="6">
        <f t="shared" si="25"/>
        <v>14681.483061582063</v>
      </c>
      <c r="K426" s="7"/>
      <c r="M426" s="6">
        <f t="shared" si="26"/>
        <v>9403.0633923864243</v>
      </c>
      <c r="N426" s="7"/>
      <c r="P426" s="6">
        <f t="shared" si="27"/>
        <v>9286.8380728394732</v>
      </c>
      <c r="Q426" s="7"/>
      <c r="S426" s="6">
        <f t="shared" si="28"/>
        <v>9740.6064918438096</v>
      </c>
      <c r="T426" s="7"/>
      <c r="V426" s="6">
        <f t="shared" si="29"/>
        <v>10486.663186687025</v>
      </c>
      <c r="W426" s="7"/>
      <c r="Y426" s="6">
        <f t="shared" si="30"/>
        <v>10992.78564276933</v>
      </c>
      <c r="Z426" s="7"/>
      <c r="AB426" s="6">
        <f t="shared" si="31"/>
        <v>11586.894730869109</v>
      </c>
      <c r="AC426" s="7"/>
      <c r="AE426" s="6">
        <f t="shared" si="32"/>
        <v>12349.716399667714</v>
      </c>
      <c r="AF426" s="7"/>
      <c r="AH426" s="6">
        <f t="shared" si="33"/>
        <v>12941.206825047077</v>
      </c>
      <c r="AI426" s="7"/>
      <c r="AK426" s="6">
        <f t="shared" si="34"/>
        <v>13540.807546704662</v>
      </c>
      <c r="AL426" s="7"/>
      <c r="AN426" s="6">
        <f t="shared" si="35"/>
        <v>12752.673950989218</v>
      </c>
      <c r="AO426" s="7"/>
      <c r="AQ426" s="6">
        <f t="shared" si="36"/>
        <v>15031.179669018547</v>
      </c>
    </row>
    <row r="427" spans="2:43" ht="18" hidden="1" customHeight="1" outlineLevel="1" x14ac:dyDescent="0.3">
      <c r="B427" s="8" t="s">
        <v>44</v>
      </c>
      <c r="C427" s="1">
        <v>3</v>
      </c>
      <c r="D427" s="1" t="s">
        <v>1</v>
      </c>
      <c r="E427" s="1" t="s">
        <v>21</v>
      </c>
      <c r="H427" s="7"/>
      <c r="J427" s="6">
        <f t="shared" si="25"/>
        <v>0</v>
      </c>
      <c r="K427" s="7"/>
      <c r="M427" s="6">
        <f t="shared" si="26"/>
        <v>2456.0472428558669</v>
      </c>
      <c r="N427" s="7"/>
      <c r="P427" s="6">
        <f t="shared" si="27"/>
        <v>2506.6897311992848</v>
      </c>
      <c r="Q427" s="7"/>
      <c r="S427" s="6">
        <f t="shared" si="28"/>
        <v>2608.7669568561232</v>
      </c>
      <c r="T427" s="7"/>
      <c r="V427" s="6">
        <f t="shared" si="29"/>
        <v>2852.6298221614225</v>
      </c>
      <c r="W427" s="7"/>
      <c r="Y427" s="6">
        <f t="shared" si="30"/>
        <v>3087.2060780984975</v>
      </c>
      <c r="Z427" s="7"/>
      <c r="AB427" s="6">
        <f t="shared" si="31"/>
        <v>3452.8826683570419</v>
      </c>
      <c r="AC427" s="7"/>
      <c r="AE427" s="6">
        <f t="shared" si="32"/>
        <v>3884.5152116105396</v>
      </c>
      <c r="AF427" s="7"/>
      <c r="AH427" s="6">
        <f t="shared" si="33"/>
        <v>3887.8409415591232</v>
      </c>
      <c r="AI427" s="7"/>
      <c r="AK427" s="6">
        <f t="shared" si="34"/>
        <v>3986.1318654387164</v>
      </c>
      <c r="AL427" s="7"/>
      <c r="AN427" s="6">
        <f t="shared" si="35"/>
        <v>3787.6934433276783</v>
      </c>
      <c r="AO427" s="7"/>
      <c r="AQ427" s="6">
        <f t="shared" si="36"/>
        <v>4848.8566230754714</v>
      </c>
    </row>
    <row r="428" spans="2:43" ht="18" hidden="1" customHeight="1" outlineLevel="1" x14ac:dyDescent="0.3">
      <c r="B428" s="8" t="s">
        <v>43</v>
      </c>
      <c r="C428" s="1">
        <v>4</v>
      </c>
      <c r="D428" s="1" t="s">
        <v>1</v>
      </c>
      <c r="E428" s="1" t="s">
        <v>21</v>
      </c>
      <c r="H428" s="7"/>
      <c r="J428" s="6">
        <f t="shared" si="25"/>
        <v>5221</v>
      </c>
      <c r="K428" s="7"/>
      <c r="M428" s="6">
        <f t="shared" si="26"/>
        <v>4565.6000000000004</v>
      </c>
      <c r="N428" s="7"/>
      <c r="P428" s="6">
        <f t="shared" si="27"/>
        <v>5394.7</v>
      </c>
      <c r="Q428" s="7"/>
      <c r="S428" s="6">
        <f t="shared" si="28"/>
        <v>7809.9</v>
      </c>
      <c r="T428" s="7"/>
      <c r="V428" s="6">
        <f t="shared" si="29"/>
        <v>6804.7999999999993</v>
      </c>
      <c r="W428" s="7"/>
      <c r="Y428" s="6">
        <f t="shared" si="30"/>
        <v>6224</v>
      </c>
      <c r="Z428" s="7"/>
      <c r="AB428" s="6">
        <f t="shared" si="31"/>
        <v>5244</v>
      </c>
      <c r="AC428" s="7"/>
      <c r="AE428" s="6">
        <f t="shared" si="32"/>
        <v>5378</v>
      </c>
      <c r="AF428" s="7"/>
      <c r="AH428" s="6">
        <f t="shared" si="33"/>
        <v>5057</v>
      </c>
      <c r="AI428" s="7"/>
      <c r="AK428" s="6">
        <f t="shared" si="34"/>
        <v>5674</v>
      </c>
      <c r="AL428" s="7"/>
      <c r="AN428" s="6">
        <f t="shared" si="35"/>
        <v>5221</v>
      </c>
      <c r="AO428" s="7"/>
      <c r="AQ428" s="6">
        <f t="shared" si="36"/>
        <v>5714</v>
      </c>
    </row>
    <row r="429" spans="2:43" ht="18" hidden="1" customHeight="1" outlineLevel="1" x14ac:dyDescent="0.3">
      <c r="B429" s="8" t="s">
        <v>42</v>
      </c>
      <c r="C429" s="1">
        <v>5</v>
      </c>
      <c r="D429" s="1" t="s">
        <v>1</v>
      </c>
      <c r="E429" s="1" t="s">
        <v>21</v>
      </c>
      <c r="H429" s="7"/>
      <c r="J429" s="6">
        <f t="shared" si="25"/>
        <v>5873.2917414923595</v>
      </c>
      <c r="K429" s="7"/>
      <c r="M429" s="6">
        <f t="shared" si="26"/>
        <v>2511.9201440000002</v>
      </c>
      <c r="N429" s="7"/>
      <c r="P429" s="6">
        <f t="shared" si="27"/>
        <v>2652.0107439999997</v>
      </c>
      <c r="Q429" s="7"/>
      <c r="S429" s="6">
        <f t="shared" si="28"/>
        <v>2694.9258239999999</v>
      </c>
      <c r="T429" s="7"/>
      <c r="V429" s="6">
        <f t="shared" si="29"/>
        <v>2145.7133200000003</v>
      </c>
      <c r="W429" s="7"/>
      <c r="Y429" s="6">
        <f t="shared" si="30"/>
        <v>2650.90904</v>
      </c>
      <c r="Z429" s="7"/>
      <c r="AB429" s="6">
        <f t="shared" si="31"/>
        <v>3361.8986959999997</v>
      </c>
      <c r="AC429" s="7"/>
      <c r="AE429" s="6">
        <f t="shared" si="32"/>
        <v>4194.068636</v>
      </c>
      <c r="AF429" s="7"/>
      <c r="AH429" s="6">
        <f t="shared" si="33"/>
        <v>5077.5437510000002</v>
      </c>
      <c r="AI429" s="7"/>
      <c r="AK429" s="6">
        <f t="shared" si="34"/>
        <v>5936.749487415047</v>
      </c>
      <c r="AL429" s="7"/>
      <c r="AN429" s="6">
        <f t="shared" si="35"/>
        <v>6006.9387595944345</v>
      </c>
      <c r="AO429" s="7"/>
      <c r="AQ429" s="6">
        <f t="shared" si="36"/>
        <v>6479.5744797323314</v>
      </c>
    </row>
    <row r="430" spans="2:43" ht="18" hidden="1" customHeight="1" outlineLevel="1" x14ac:dyDescent="0.3">
      <c r="B430" s="8" t="s">
        <v>41</v>
      </c>
      <c r="C430" s="1">
        <v>6</v>
      </c>
      <c r="D430" s="1" t="s">
        <v>1</v>
      </c>
      <c r="E430" s="1" t="s">
        <v>21</v>
      </c>
      <c r="H430" s="7"/>
      <c r="J430" s="6">
        <f t="shared" si="25"/>
        <v>56.630922829088803</v>
      </c>
      <c r="K430" s="7"/>
      <c r="M430" s="6">
        <f t="shared" si="26"/>
        <v>38.421488461538459</v>
      </c>
      <c r="N430" s="7"/>
      <c r="P430" s="6">
        <f t="shared" si="27"/>
        <v>151.6730846153846</v>
      </c>
      <c r="Q430" s="7"/>
      <c r="S430" s="6">
        <f t="shared" si="28"/>
        <v>66.839842170329675</v>
      </c>
      <c r="T430" s="7"/>
      <c r="V430" s="6">
        <f t="shared" si="29"/>
        <v>72.62005645604394</v>
      </c>
      <c r="W430" s="7"/>
      <c r="Y430" s="6">
        <f t="shared" si="30"/>
        <v>82.577482884615407</v>
      </c>
      <c r="Z430" s="7"/>
      <c r="AB430" s="6">
        <f t="shared" si="31"/>
        <v>114.66774063461537</v>
      </c>
      <c r="AC430" s="7"/>
      <c r="AE430" s="6">
        <f t="shared" si="32"/>
        <v>111.41697825000003</v>
      </c>
      <c r="AF430" s="7"/>
      <c r="AH430" s="6">
        <f t="shared" si="33"/>
        <v>157.61490000000001</v>
      </c>
      <c r="AI430" s="7"/>
      <c r="AK430" s="6">
        <f t="shared" si="34"/>
        <v>144.83529999999996</v>
      </c>
      <c r="AL430" s="7"/>
      <c r="AN430" s="6">
        <f t="shared" si="35"/>
        <v>240.31960159584699</v>
      </c>
      <c r="AO430" s="7"/>
      <c r="AQ430" s="6">
        <f t="shared" si="36"/>
        <v>562.34295359312637</v>
      </c>
    </row>
    <row r="431" spans="2:43" ht="18" hidden="1" customHeight="1" outlineLevel="1" x14ac:dyDescent="0.3">
      <c r="B431" s="8" t="s">
        <v>40</v>
      </c>
      <c r="C431" s="1">
        <v>7</v>
      </c>
      <c r="D431" s="1" t="s">
        <v>1</v>
      </c>
      <c r="E431" s="1" t="s">
        <v>21</v>
      </c>
      <c r="H431" s="7"/>
      <c r="J431" s="6">
        <f t="shared" si="25"/>
        <v>6856.4070992985444</v>
      </c>
      <c r="K431" s="7"/>
      <c r="M431" s="6">
        <f t="shared" si="26"/>
        <v>81.893545544391017</v>
      </c>
      <c r="N431" s="7"/>
      <c r="P431" s="6">
        <f t="shared" si="27"/>
        <v>183.12379701480154</v>
      </c>
      <c r="Q431" s="7"/>
      <c r="S431" s="6">
        <f t="shared" si="28"/>
        <v>292.39991653386323</v>
      </c>
      <c r="T431" s="7"/>
      <c r="V431" s="6">
        <f t="shared" si="29"/>
        <v>426.02578338679518</v>
      </c>
      <c r="W431" s="7"/>
      <c r="Y431" s="6">
        <f t="shared" si="30"/>
        <v>773.24981621330062</v>
      </c>
      <c r="Z431" s="7"/>
      <c r="AB431" s="6">
        <f t="shared" si="31"/>
        <v>1058.0503705759488</v>
      </c>
      <c r="AC431" s="7"/>
      <c r="AE431" s="6">
        <f t="shared" si="32"/>
        <v>1439.4325524503517</v>
      </c>
      <c r="AF431" s="7"/>
      <c r="AH431" s="6">
        <f t="shared" si="33"/>
        <v>1773.6186084566036</v>
      </c>
      <c r="AI431" s="7"/>
      <c r="AK431" s="6">
        <f t="shared" si="34"/>
        <v>2692.6608509530706</v>
      </c>
      <c r="AL431" s="7"/>
      <c r="AN431" s="6">
        <f t="shared" si="35"/>
        <v>6598.1594213352755</v>
      </c>
      <c r="AO431" s="7"/>
      <c r="AQ431" s="6">
        <f t="shared" si="36"/>
        <v>11815.697017265149</v>
      </c>
    </row>
    <row r="432" spans="2:43" ht="18" hidden="1" customHeight="1" outlineLevel="1" x14ac:dyDescent="0.3">
      <c r="B432" s="8" t="s">
        <v>39</v>
      </c>
      <c r="C432" s="1">
        <v>8</v>
      </c>
      <c r="D432" s="1" t="s">
        <v>1</v>
      </c>
      <c r="E432" s="1" t="s">
        <v>21</v>
      </c>
      <c r="H432" s="7"/>
      <c r="J432" s="6">
        <f t="shared" si="25"/>
        <v>573.62551000123881</v>
      </c>
      <c r="K432" s="7"/>
      <c r="M432" s="6">
        <f t="shared" si="26"/>
        <v>99.571013950125447</v>
      </c>
      <c r="N432" s="7"/>
      <c r="P432" s="6">
        <f t="shared" si="27"/>
        <v>179.85125713681407</v>
      </c>
      <c r="Q432" s="7"/>
      <c r="S432" s="6">
        <f t="shared" si="28"/>
        <v>237.12605379946893</v>
      </c>
      <c r="T432" s="7"/>
      <c r="V432" s="6">
        <f t="shared" si="29"/>
        <v>247.09548861074487</v>
      </c>
      <c r="W432" s="7"/>
      <c r="Y432" s="6">
        <f t="shared" si="30"/>
        <v>239.31759107392259</v>
      </c>
      <c r="Z432" s="7"/>
      <c r="AB432" s="6">
        <f t="shared" si="31"/>
        <v>314.36292880741115</v>
      </c>
      <c r="AC432" s="7"/>
      <c r="AE432" s="6">
        <f t="shared" si="32"/>
        <v>396.83407784143839</v>
      </c>
      <c r="AF432" s="7"/>
      <c r="AH432" s="6">
        <f t="shared" si="33"/>
        <v>528.15463879159017</v>
      </c>
      <c r="AI432" s="7"/>
      <c r="AK432" s="6">
        <f t="shared" si="34"/>
        <v>612.88493027869345</v>
      </c>
      <c r="AL432" s="7"/>
      <c r="AN432" s="6">
        <f t="shared" si="35"/>
        <v>744.38748310313645</v>
      </c>
      <c r="AO432" s="7"/>
      <c r="AQ432" s="6">
        <f t="shared" si="36"/>
        <v>907.33102139579444</v>
      </c>
    </row>
    <row r="433" spans="2:43" customFormat="1" ht="18" hidden="1" customHeight="1" outlineLevel="1" x14ac:dyDescent="0.3">
      <c r="B433" s="8" t="s">
        <v>38</v>
      </c>
      <c r="C433" s="1">
        <v>9</v>
      </c>
      <c r="D433" s="1" t="s">
        <v>1</v>
      </c>
      <c r="E433" s="1" t="s">
        <v>21</v>
      </c>
      <c r="F433" s="1"/>
      <c r="G433" s="1"/>
      <c r="H433" s="7"/>
      <c r="I433" s="1"/>
      <c r="J433" s="6">
        <f t="shared" si="25"/>
        <v>2044.1950596387001</v>
      </c>
      <c r="K433" s="7"/>
      <c r="L433" s="1"/>
      <c r="M433" s="6">
        <f t="shared" si="26"/>
        <v>718.2072548749984</v>
      </c>
      <c r="N433" s="7"/>
      <c r="O433" s="1"/>
      <c r="P433" s="6">
        <f t="shared" si="27"/>
        <v>723.36665487499715</v>
      </c>
      <c r="Q433" s="7"/>
      <c r="R433" s="1"/>
      <c r="S433" s="6">
        <f t="shared" si="28"/>
        <v>742.63205487499749</v>
      </c>
      <c r="T433" s="7"/>
      <c r="U433" s="1"/>
      <c r="V433" s="6">
        <f t="shared" si="29"/>
        <v>761.78805487499801</v>
      </c>
      <c r="W433" s="7"/>
      <c r="X433" s="1"/>
      <c r="Y433" s="6">
        <f t="shared" si="30"/>
        <v>777.73385987499807</v>
      </c>
      <c r="Z433" s="7"/>
      <c r="AA433" s="1"/>
      <c r="AB433" s="6">
        <f t="shared" si="31"/>
        <v>810.11425487499719</v>
      </c>
      <c r="AC433" s="7"/>
      <c r="AD433" s="1"/>
      <c r="AE433" s="6">
        <f t="shared" si="32"/>
        <v>1095.0624948749978</v>
      </c>
      <c r="AF433" s="7"/>
      <c r="AG433" s="1"/>
      <c r="AH433" s="6">
        <f t="shared" si="33"/>
        <v>1170.818589580525</v>
      </c>
      <c r="AI433" s="7"/>
      <c r="AJ433" s="1"/>
      <c r="AK433" s="6">
        <f t="shared" si="34"/>
        <v>1165.0793275555554</v>
      </c>
      <c r="AL433" s="7"/>
      <c r="AM433" s="1"/>
      <c r="AN433" s="6">
        <f t="shared" si="35"/>
        <v>2045.6250596387001</v>
      </c>
      <c r="AO433" s="7"/>
      <c r="AP433" s="1"/>
      <c r="AQ433" s="6">
        <f t="shared" si="36"/>
        <v>1873.946890386</v>
      </c>
    </row>
    <row r="434" spans="2:43" customFormat="1" ht="18" hidden="1" customHeight="1" outlineLevel="1" x14ac:dyDescent="0.3">
      <c r="B434" s="8" t="s">
        <v>37</v>
      </c>
      <c r="C434" s="1">
        <v>10</v>
      </c>
      <c r="D434" s="1" t="s">
        <v>1</v>
      </c>
      <c r="E434" s="1" t="s">
        <v>21</v>
      </c>
      <c r="F434" s="1"/>
      <c r="G434" s="1"/>
      <c r="H434" s="7"/>
      <c r="I434" s="1"/>
      <c r="J434" s="6">
        <f t="shared" si="25"/>
        <v>0</v>
      </c>
      <c r="K434" s="7"/>
      <c r="L434" s="1"/>
      <c r="M434" s="6">
        <f t="shared" si="26"/>
        <v>0</v>
      </c>
      <c r="N434" s="7"/>
      <c r="O434" s="1"/>
      <c r="P434" s="6">
        <f t="shared" si="27"/>
        <v>0</v>
      </c>
      <c r="Q434" s="7"/>
      <c r="R434" s="1"/>
      <c r="S434" s="6">
        <f t="shared" si="28"/>
        <v>0</v>
      </c>
      <c r="T434" s="7"/>
      <c r="U434" s="1"/>
      <c r="V434" s="6">
        <f t="shared" si="29"/>
        <v>0</v>
      </c>
      <c r="W434" s="7"/>
      <c r="X434" s="1"/>
      <c r="Y434" s="6">
        <f t="shared" si="30"/>
        <v>0</v>
      </c>
      <c r="Z434" s="7"/>
      <c r="AA434" s="1"/>
      <c r="AB434" s="6">
        <f t="shared" si="31"/>
        <v>0</v>
      </c>
      <c r="AC434" s="7"/>
      <c r="AD434" s="1"/>
      <c r="AE434" s="6">
        <f t="shared" si="32"/>
        <v>0</v>
      </c>
      <c r="AF434" s="7"/>
      <c r="AG434" s="1"/>
      <c r="AH434" s="6">
        <f t="shared" si="33"/>
        <v>0</v>
      </c>
      <c r="AI434" s="7"/>
      <c r="AJ434" s="1"/>
      <c r="AK434" s="6">
        <f t="shared" si="34"/>
        <v>0</v>
      </c>
      <c r="AL434" s="7"/>
      <c r="AM434" s="1"/>
      <c r="AN434" s="6">
        <f t="shared" si="35"/>
        <v>0</v>
      </c>
      <c r="AO434" s="7"/>
      <c r="AP434" s="1"/>
      <c r="AQ434" s="6">
        <f t="shared" si="36"/>
        <v>0</v>
      </c>
    </row>
    <row r="435" spans="2:43" customFormat="1" ht="18" hidden="1" customHeight="1" outlineLevel="1" x14ac:dyDescent="0.3">
      <c r="B435" s="8" t="s">
        <v>36</v>
      </c>
      <c r="C435" s="1">
        <v>11</v>
      </c>
      <c r="D435" s="1" t="s">
        <v>1</v>
      </c>
      <c r="E435" s="1" t="s">
        <v>21</v>
      </c>
      <c r="F435" s="1"/>
      <c r="G435" s="1"/>
      <c r="H435" s="7"/>
      <c r="I435" s="1"/>
      <c r="J435" s="6">
        <f t="shared" si="25"/>
        <v>0</v>
      </c>
      <c r="K435" s="7"/>
      <c r="L435" s="1"/>
      <c r="M435" s="6">
        <f t="shared" si="26"/>
        <v>0</v>
      </c>
      <c r="N435" s="7"/>
      <c r="O435" s="1"/>
      <c r="P435" s="6">
        <f t="shared" si="27"/>
        <v>0</v>
      </c>
      <c r="Q435" s="7"/>
      <c r="R435" s="1"/>
      <c r="S435" s="6">
        <f t="shared" si="28"/>
        <v>0</v>
      </c>
      <c r="T435" s="7"/>
      <c r="U435" s="1"/>
      <c r="V435" s="6">
        <f t="shared" si="29"/>
        <v>0</v>
      </c>
      <c r="W435" s="7"/>
      <c r="X435" s="1"/>
      <c r="Y435" s="6">
        <f t="shared" si="30"/>
        <v>0</v>
      </c>
      <c r="Z435" s="7"/>
      <c r="AA435" s="1"/>
      <c r="AB435" s="6">
        <f t="shared" si="31"/>
        <v>0</v>
      </c>
      <c r="AC435" s="7"/>
      <c r="AD435" s="1"/>
      <c r="AE435" s="6">
        <f t="shared" si="32"/>
        <v>0</v>
      </c>
      <c r="AF435" s="7"/>
      <c r="AG435" s="1"/>
      <c r="AH435" s="6">
        <f t="shared" si="33"/>
        <v>0</v>
      </c>
      <c r="AI435" s="7"/>
      <c r="AJ435" s="1"/>
      <c r="AK435" s="6">
        <f t="shared" si="34"/>
        <v>0</v>
      </c>
      <c r="AL435" s="7"/>
      <c r="AM435" s="1"/>
      <c r="AN435" s="6">
        <f t="shared" si="35"/>
        <v>0</v>
      </c>
      <c r="AO435" s="7"/>
      <c r="AP435" s="1"/>
      <c r="AQ435" s="6">
        <f t="shared" si="36"/>
        <v>0</v>
      </c>
    </row>
    <row r="436" spans="2:43" customFormat="1" ht="18" hidden="1" customHeight="1" outlineLevel="1" x14ac:dyDescent="0.3">
      <c r="B436" s="8" t="s">
        <v>35</v>
      </c>
      <c r="C436" s="1">
        <v>12</v>
      </c>
      <c r="D436" s="1" t="s">
        <v>1</v>
      </c>
      <c r="E436" s="1" t="s">
        <v>21</v>
      </c>
      <c r="F436" s="1"/>
      <c r="G436" s="1"/>
      <c r="H436" s="7"/>
      <c r="I436" s="1"/>
      <c r="J436" s="6">
        <f t="shared" si="25"/>
        <v>0</v>
      </c>
      <c r="K436" s="7"/>
      <c r="L436" s="1"/>
      <c r="M436" s="6">
        <f t="shared" si="26"/>
        <v>0</v>
      </c>
      <c r="N436" s="7"/>
      <c r="O436" s="1"/>
      <c r="P436" s="6">
        <f t="shared" si="27"/>
        <v>0</v>
      </c>
      <c r="Q436" s="7"/>
      <c r="R436" s="1"/>
      <c r="S436" s="6">
        <f t="shared" si="28"/>
        <v>0</v>
      </c>
      <c r="T436" s="7"/>
      <c r="U436" s="1"/>
      <c r="V436" s="6">
        <f t="shared" si="29"/>
        <v>0</v>
      </c>
      <c r="W436" s="7"/>
      <c r="X436" s="1"/>
      <c r="Y436" s="6">
        <f t="shared" si="30"/>
        <v>0</v>
      </c>
      <c r="Z436" s="7"/>
      <c r="AA436" s="1"/>
      <c r="AB436" s="6">
        <f t="shared" si="31"/>
        <v>0</v>
      </c>
      <c r="AC436" s="7"/>
      <c r="AD436" s="1"/>
      <c r="AE436" s="6">
        <f t="shared" si="32"/>
        <v>0</v>
      </c>
      <c r="AF436" s="7"/>
      <c r="AG436" s="1"/>
      <c r="AH436" s="6">
        <f t="shared" si="33"/>
        <v>0</v>
      </c>
      <c r="AI436" s="7"/>
      <c r="AJ436" s="1"/>
      <c r="AK436" s="6">
        <f t="shared" si="34"/>
        <v>0</v>
      </c>
      <c r="AL436" s="7"/>
      <c r="AM436" s="1"/>
      <c r="AN436" s="6">
        <f t="shared" si="35"/>
        <v>0</v>
      </c>
      <c r="AO436" s="7"/>
      <c r="AP436" s="1"/>
      <c r="AQ436" s="6">
        <f t="shared" si="36"/>
        <v>0</v>
      </c>
    </row>
    <row r="437" spans="2:43" customFormat="1" ht="18" hidden="1" customHeight="1" outlineLevel="1" x14ac:dyDescent="0.3">
      <c r="B437" s="8" t="s">
        <v>34</v>
      </c>
      <c r="C437" s="1">
        <v>13</v>
      </c>
      <c r="D437" s="1" t="s">
        <v>1</v>
      </c>
      <c r="E437" s="1" t="s">
        <v>21</v>
      </c>
      <c r="F437" s="1"/>
      <c r="G437" s="1"/>
      <c r="H437" s="7"/>
      <c r="I437" s="1"/>
      <c r="J437" s="6">
        <f t="shared" si="25"/>
        <v>0</v>
      </c>
      <c r="K437" s="7"/>
      <c r="L437" s="1"/>
      <c r="M437" s="6">
        <f t="shared" si="26"/>
        <v>0</v>
      </c>
      <c r="N437" s="7"/>
      <c r="O437" s="1"/>
      <c r="P437" s="6">
        <f t="shared" si="27"/>
        <v>0</v>
      </c>
      <c r="Q437" s="7"/>
      <c r="R437" s="1"/>
      <c r="S437" s="6">
        <f t="shared" si="28"/>
        <v>0</v>
      </c>
      <c r="T437" s="7"/>
      <c r="U437" s="1"/>
      <c r="V437" s="6">
        <f t="shared" si="29"/>
        <v>0</v>
      </c>
      <c r="W437" s="7"/>
      <c r="X437" s="1"/>
      <c r="Y437" s="6">
        <f t="shared" si="30"/>
        <v>0</v>
      </c>
      <c r="Z437" s="7"/>
      <c r="AA437" s="1"/>
      <c r="AB437" s="6">
        <f t="shared" si="31"/>
        <v>0</v>
      </c>
      <c r="AC437" s="7"/>
      <c r="AD437" s="1"/>
      <c r="AE437" s="6">
        <f t="shared" si="32"/>
        <v>0</v>
      </c>
      <c r="AF437" s="7"/>
      <c r="AG437" s="1"/>
      <c r="AH437" s="6">
        <f t="shared" si="33"/>
        <v>0</v>
      </c>
      <c r="AI437" s="7"/>
      <c r="AJ437" s="1"/>
      <c r="AK437" s="6">
        <f t="shared" si="34"/>
        <v>0</v>
      </c>
      <c r="AL437" s="7"/>
      <c r="AM437" s="1"/>
      <c r="AN437" s="6">
        <f t="shared" si="35"/>
        <v>0</v>
      </c>
      <c r="AO437" s="7"/>
      <c r="AP437" s="1"/>
      <c r="AQ437" s="6">
        <f t="shared" si="36"/>
        <v>0</v>
      </c>
    </row>
    <row r="438" spans="2:43" customFormat="1" ht="18" hidden="1" customHeight="1" outlineLevel="1" x14ac:dyDescent="0.3">
      <c r="B438" s="8" t="s">
        <v>33</v>
      </c>
      <c r="C438" s="1">
        <v>14</v>
      </c>
      <c r="D438" s="1" t="s">
        <v>1</v>
      </c>
      <c r="E438" s="1" t="s">
        <v>21</v>
      </c>
      <c r="F438" s="1"/>
      <c r="G438" s="1"/>
      <c r="H438" s="7"/>
      <c r="I438" s="1"/>
      <c r="J438" s="6">
        <f t="shared" si="25"/>
        <v>4062.0683096473422</v>
      </c>
      <c r="K438" s="7"/>
      <c r="L438" s="1"/>
      <c r="M438" s="6">
        <f t="shared" si="26"/>
        <v>6422.3558333333331</v>
      </c>
      <c r="N438" s="7"/>
      <c r="O438" s="1"/>
      <c r="P438" s="6">
        <f t="shared" si="27"/>
        <v>3788.6781805555556</v>
      </c>
      <c r="Q438" s="7"/>
      <c r="R438" s="1"/>
      <c r="S438" s="6">
        <f t="shared" si="28"/>
        <v>3291.0042222222219</v>
      </c>
      <c r="T438" s="7"/>
      <c r="U438" s="1"/>
      <c r="V438" s="6">
        <f t="shared" si="29"/>
        <v>4250.7527222222225</v>
      </c>
      <c r="W438" s="7"/>
      <c r="X438" s="1"/>
      <c r="Y438" s="6">
        <f t="shared" si="30"/>
        <v>3696.1044722222218</v>
      </c>
      <c r="Z438" s="7"/>
      <c r="AA438" s="1"/>
      <c r="AB438" s="6">
        <f t="shared" si="31"/>
        <v>3971.297222222222</v>
      </c>
      <c r="AC438" s="7"/>
      <c r="AD438" s="1"/>
      <c r="AE438" s="6">
        <f t="shared" si="32"/>
        <v>4636.4563888888888</v>
      </c>
      <c r="AF438" s="7"/>
      <c r="AG438" s="1"/>
      <c r="AH438" s="6">
        <f t="shared" si="33"/>
        <v>4439.6997222222226</v>
      </c>
      <c r="AI438" s="7"/>
      <c r="AJ438" s="1"/>
      <c r="AK438" s="6">
        <f t="shared" si="34"/>
        <v>4314.1197222222227</v>
      </c>
      <c r="AL438" s="7"/>
      <c r="AM438" s="1"/>
      <c r="AN438" s="6">
        <f t="shared" si="35"/>
        <v>4802.14575658375</v>
      </c>
      <c r="AO438" s="7"/>
      <c r="AP438" s="1"/>
      <c r="AQ438" s="6">
        <f t="shared" si="36"/>
        <v>7584.3112718990906</v>
      </c>
    </row>
    <row r="439" spans="2:43" customFormat="1" ht="18" hidden="1" customHeight="1" outlineLevel="1" x14ac:dyDescent="0.3">
      <c r="B439" s="8" t="s">
        <v>32</v>
      </c>
      <c r="C439" s="1">
        <v>15</v>
      </c>
      <c r="D439" s="1" t="s">
        <v>1</v>
      </c>
      <c r="E439" s="1" t="s">
        <v>21</v>
      </c>
      <c r="F439" s="1"/>
      <c r="G439" s="1"/>
      <c r="H439" s="7"/>
      <c r="I439" s="1"/>
      <c r="J439" s="6">
        <f t="shared" si="25"/>
        <v>1099.2329128000001</v>
      </c>
      <c r="K439" s="7"/>
      <c r="L439" s="1"/>
      <c r="M439" s="6">
        <f t="shared" si="26"/>
        <v>645.87461439999993</v>
      </c>
      <c r="N439" s="7"/>
      <c r="O439" s="1"/>
      <c r="P439" s="6">
        <f t="shared" si="27"/>
        <v>731.83400000000006</v>
      </c>
      <c r="Q439" s="7"/>
      <c r="R439" s="1"/>
      <c r="S439" s="6">
        <f t="shared" si="28"/>
        <v>721.76135569999985</v>
      </c>
      <c r="T439" s="7"/>
      <c r="U439" s="1"/>
      <c r="V439" s="6">
        <f t="shared" si="29"/>
        <v>772.46940573333336</v>
      </c>
      <c r="W439" s="7"/>
      <c r="X439" s="1"/>
      <c r="Y439" s="6">
        <f t="shared" si="30"/>
        <v>801.09029469333348</v>
      </c>
      <c r="Z439" s="7"/>
      <c r="AA439" s="1"/>
      <c r="AB439" s="6">
        <f t="shared" si="31"/>
        <v>739.87136815333338</v>
      </c>
      <c r="AC439" s="7"/>
      <c r="AD439" s="1"/>
      <c r="AE439" s="6">
        <f t="shared" si="32"/>
        <v>737.8816840799999</v>
      </c>
      <c r="AF439" s="7"/>
      <c r="AG439" s="1"/>
      <c r="AH439" s="6">
        <f t="shared" si="33"/>
        <v>917.80463979999979</v>
      </c>
      <c r="AI439" s="7"/>
      <c r="AJ439" s="1"/>
      <c r="AK439" s="6">
        <f t="shared" si="34"/>
        <v>1116.0266669200003</v>
      </c>
      <c r="AL439" s="7"/>
      <c r="AM439" s="1"/>
      <c r="AN439" s="6">
        <f t="shared" si="35"/>
        <v>1463.8594375599998</v>
      </c>
      <c r="AO439" s="7"/>
      <c r="AP439" s="1"/>
      <c r="AQ439" s="6">
        <f t="shared" si="36"/>
        <v>1921.8008983104119</v>
      </c>
    </row>
    <row r="440" spans="2:43" customFormat="1" ht="18" hidden="1" customHeight="1" outlineLevel="1" x14ac:dyDescent="0.3">
      <c r="B440" s="8" t="s">
        <v>8</v>
      </c>
      <c r="C440" s="1">
        <v>16</v>
      </c>
      <c r="D440" s="1" t="s">
        <v>1</v>
      </c>
      <c r="E440" s="1" t="s">
        <v>21</v>
      </c>
      <c r="F440" s="1"/>
      <c r="G440" s="1"/>
      <c r="H440" s="7"/>
      <c r="I440" s="1"/>
      <c r="J440" s="6">
        <f t="shared" si="25"/>
        <v>4230</v>
      </c>
      <c r="K440" s="7"/>
      <c r="L440" s="1"/>
      <c r="M440" s="6">
        <f t="shared" si="26"/>
        <v>3000</v>
      </c>
      <c r="N440" s="7"/>
      <c r="O440" s="1"/>
      <c r="P440" s="6">
        <f t="shared" si="27"/>
        <v>3700</v>
      </c>
      <c r="Q440" s="7"/>
      <c r="R440" s="1"/>
      <c r="S440" s="6">
        <f t="shared" si="28"/>
        <v>4700</v>
      </c>
      <c r="T440" s="7"/>
      <c r="U440" s="1"/>
      <c r="V440" s="6">
        <f t="shared" si="29"/>
        <v>4583.7320574162677</v>
      </c>
      <c r="W440" s="7"/>
      <c r="X440" s="1"/>
      <c r="Y440" s="6">
        <f t="shared" si="30"/>
        <v>4569.377990430622</v>
      </c>
      <c r="Z440" s="7"/>
      <c r="AA440" s="1"/>
      <c r="AB440" s="6">
        <f t="shared" si="31"/>
        <v>4675.9808612440193</v>
      </c>
      <c r="AC440" s="7"/>
      <c r="AD440" s="1"/>
      <c r="AE440" s="6">
        <f t="shared" si="32"/>
        <v>5128.9569377990438</v>
      </c>
      <c r="AF440" s="7"/>
      <c r="AG440" s="1"/>
      <c r="AH440" s="6">
        <f t="shared" si="33"/>
        <v>4699.5215311004786</v>
      </c>
      <c r="AI440" s="7"/>
      <c r="AJ440" s="1"/>
      <c r="AK440" s="6">
        <f t="shared" si="34"/>
        <v>5111.0047846889947</v>
      </c>
      <c r="AL440" s="7"/>
      <c r="AM440" s="1"/>
      <c r="AN440" s="6">
        <f t="shared" si="35"/>
        <v>4500</v>
      </c>
      <c r="AO440" s="7"/>
      <c r="AP440" s="1"/>
      <c r="AQ440" s="6">
        <f t="shared" si="36"/>
        <v>4601.4354066985652</v>
      </c>
    </row>
    <row r="441" spans="2:43" customFormat="1" ht="18" hidden="1" customHeight="1" outlineLevel="1" x14ac:dyDescent="0.3">
      <c r="B441" s="8" t="s">
        <v>31</v>
      </c>
      <c r="C441" s="1">
        <v>17</v>
      </c>
      <c r="D441" s="1" t="s">
        <v>1</v>
      </c>
      <c r="E441" s="1" t="s">
        <v>21</v>
      </c>
      <c r="F441" s="1"/>
      <c r="G441" s="1"/>
      <c r="H441" s="7"/>
      <c r="I441" s="1"/>
      <c r="J441" s="6">
        <f t="shared" si="25"/>
        <v>0</v>
      </c>
      <c r="K441" s="7"/>
      <c r="L441" s="1"/>
      <c r="M441" s="6">
        <f t="shared" si="26"/>
        <v>0</v>
      </c>
      <c r="N441" s="7"/>
      <c r="O441" s="1"/>
      <c r="P441" s="6">
        <f t="shared" si="27"/>
        <v>0</v>
      </c>
      <c r="Q441" s="7"/>
      <c r="R441" s="1"/>
      <c r="S441" s="6">
        <f t="shared" si="28"/>
        <v>0</v>
      </c>
      <c r="T441" s="7"/>
      <c r="U441" s="1"/>
      <c r="V441" s="6">
        <f t="shared" si="29"/>
        <v>0</v>
      </c>
      <c r="W441" s="7"/>
      <c r="X441" s="1"/>
      <c r="Y441" s="6">
        <f t="shared" si="30"/>
        <v>0</v>
      </c>
      <c r="Z441" s="7"/>
      <c r="AA441" s="1"/>
      <c r="AB441" s="6">
        <f t="shared" si="31"/>
        <v>0</v>
      </c>
      <c r="AC441" s="7"/>
      <c r="AD441" s="1"/>
      <c r="AE441" s="6">
        <f t="shared" si="32"/>
        <v>0</v>
      </c>
      <c r="AF441" s="7"/>
      <c r="AG441" s="1"/>
      <c r="AH441" s="6">
        <f t="shared" si="33"/>
        <v>0</v>
      </c>
      <c r="AI441" s="7"/>
      <c r="AJ441" s="1"/>
      <c r="AK441" s="6">
        <f t="shared" si="34"/>
        <v>0</v>
      </c>
      <c r="AL441" s="7"/>
      <c r="AM441" s="1"/>
      <c r="AN441" s="6">
        <f t="shared" si="35"/>
        <v>0</v>
      </c>
      <c r="AO441" s="7"/>
      <c r="AP441" s="1"/>
      <c r="AQ441" s="6">
        <f t="shared" si="36"/>
        <v>0</v>
      </c>
    </row>
    <row r="442" spans="2:43" customFormat="1" ht="18" hidden="1" customHeight="1" outlineLevel="1" x14ac:dyDescent="0.3">
      <c r="B442" s="8" t="s">
        <v>30</v>
      </c>
      <c r="C442" s="1">
        <v>18</v>
      </c>
      <c r="D442" s="1" t="s">
        <v>1</v>
      </c>
      <c r="E442" s="1" t="s">
        <v>21</v>
      </c>
      <c r="F442" s="1"/>
      <c r="G442" s="1"/>
      <c r="H442" s="7"/>
      <c r="I442" s="1"/>
      <c r="J442" s="6">
        <f t="shared" si="25"/>
        <v>0</v>
      </c>
      <c r="K442" s="7"/>
      <c r="L442" s="1"/>
      <c r="M442" s="6">
        <f t="shared" si="26"/>
        <v>0</v>
      </c>
      <c r="N442" s="7"/>
      <c r="O442" s="1"/>
      <c r="P442" s="6">
        <f t="shared" si="27"/>
        <v>0</v>
      </c>
      <c r="Q442" s="7"/>
      <c r="R442" s="1"/>
      <c r="S442" s="6">
        <f t="shared" si="28"/>
        <v>0</v>
      </c>
      <c r="T442" s="7"/>
      <c r="U442" s="1"/>
      <c r="V442" s="6">
        <f t="shared" si="29"/>
        <v>0</v>
      </c>
      <c r="W442" s="7"/>
      <c r="X442" s="1"/>
      <c r="Y442" s="6">
        <f t="shared" si="30"/>
        <v>0</v>
      </c>
      <c r="Z442" s="7"/>
      <c r="AA442" s="1"/>
      <c r="AB442" s="6">
        <f t="shared" si="31"/>
        <v>0</v>
      </c>
      <c r="AC442" s="7"/>
      <c r="AD442" s="1"/>
      <c r="AE442" s="6">
        <f t="shared" si="32"/>
        <v>0</v>
      </c>
      <c r="AF442" s="7"/>
      <c r="AG442" s="1"/>
      <c r="AH442" s="6">
        <f t="shared" si="33"/>
        <v>0</v>
      </c>
      <c r="AI442" s="7"/>
      <c r="AJ442" s="1"/>
      <c r="AK442" s="6">
        <f t="shared" si="34"/>
        <v>0</v>
      </c>
      <c r="AL442" s="7"/>
      <c r="AM442" s="1"/>
      <c r="AN442" s="6">
        <f t="shared" si="35"/>
        <v>0</v>
      </c>
      <c r="AO442" s="7"/>
      <c r="AP442" s="1"/>
      <c r="AQ442" s="6">
        <f t="shared" si="36"/>
        <v>0</v>
      </c>
    </row>
    <row r="443" spans="2:43" customFormat="1" ht="18" hidden="1" customHeight="1" outlineLevel="1" x14ac:dyDescent="0.3">
      <c r="B443" s="8" t="s">
        <v>29</v>
      </c>
      <c r="C443" s="1">
        <v>19</v>
      </c>
      <c r="D443" s="1" t="s">
        <v>1</v>
      </c>
      <c r="E443" s="1" t="s">
        <v>21</v>
      </c>
      <c r="F443" s="1"/>
      <c r="G443" s="1"/>
      <c r="H443" s="7"/>
      <c r="I443" s="1"/>
      <c r="J443" s="6">
        <f t="shared" si="25"/>
        <v>0</v>
      </c>
      <c r="K443" s="7"/>
      <c r="L443" s="1"/>
      <c r="M443" s="6">
        <f t="shared" si="26"/>
        <v>0</v>
      </c>
      <c r="N443" s="7"/>
      <c r="O443" s="1"/>
      <c r="P443" s="6">
        <f t="shared" si="27"/>
        <v>0</v>
      </c>
      <c r="Q443" s="7"/>
      <c r="R443" s="1"/>
      <c r="S443" s="6">
        <f t="shared" si="28"/>
        <v>0</v>
      </c>
      <c r="T443" s="7"/>
      <c r="U443" s="1"/>
      <c r="V443" s="6">
        <f t="shared" si="29"/>
        <v>0</v>
      </c>
      <c r="W443" s="7"/>
      <c r="X443" s="1"/>
      <c r="Y443" s="6">
        <f t="shared" si="30"/>
        <v>0</v>
      </c>
      <c r="Z443" s="7"/>
      <c r="AA443" s="1"/>
      <c r="AB443" s="6">
        <f t="shared" si="31"/>
        <v>0</v>
      </c>
      <c r="AC443" s="7"/>
      <c r="AD443" s="1"/>
      <c r="AE443" s="6">
        <f t="shared" si="32"/>
        <v>0</v>
      </c>
      <c r="AF443" s="7"/>
      <c r="AG443" s="1"/>
      <c r="AH443" s="6">
        <f t="shared" si="33"/>
        <v>0</v>
      </c>
      <c r="AI443" s="7"/>
      <c r="AJ443" s="1"/>
      <c r="AK443" s="6">
        <f t="shared" si="34"/>
        <v>0</v>
      </c>
      <c r="AL443" s="7"/>
      <c r="AM443" s="1"/>
      <c r="AN443" s="6">
        <f t="shared" si="35"/>
        <v>0</v>
      </c>
      <c r="AO443" s="7"/>
      <c r="AP443" s="1"/>
      <c r="AQ443" s="6">
        <f t="shared" si="36"/>
        <v>0</v>
      </c>
    </row>
    <row r="444" spans="2:43" customFormat="1" ht="18" hidden="1" customHeight="1" outlineLevel="1" x14ac:dyDescent="0.3">
      <c r="B444" s="8" t="s">
        <v>28</v>
      </c>
      <c r="C444" s="1">
        <v>20</v>
      </c>
      <c r="D444" s="1" t="s">
        <v>1</v>
      </c>
      <c r="E444" s="1" t="s">
        <v>21</v>
      </c>
      <c r="F444" s="1"/>
      <c r="G444" s="1"/>
      <c r="H444" s="7"/>
      <c r="I444" s="1"/>
      <c r="J444" s="6">
        <f t="shared" si="25"/>
        <v>0</v>
      </c>
      <c r="K444" s="7"/>
      <c r="L444" s="1"/>
      <c r="M444" s="6">
        <f t="shared" si="26"/>
        <v>0</v>
      </c>
      <c r="N444" s="7"/>
      <c r="O444" s="1"/>
      <c r="P444" s="6">
        <f t="shared" si="27"/>
        <v>0</v>
      </c>
      <c r="Q444" s="7"/>
      <c r="R444" s="1"/>
      <c r="S444" s="6">
        <f t="shared" si="28"/>
        <v>0</v>
      </c>
      <c r="T444" s="7"/>
      <c r="U444" s="1"/>
      <c r="V444" s="6">
        <f t="shared" si="29"/>
        <v>0</v>
      </c>
      <c r="W444" s="7"/>
      <c r="X444" s="1"/>
      <c r="Y444" s="6">
        <f t="shared" si="30"/>
        <v>0</v>
      </c>
      <c r="Z444" s="7"/>
      <c r="AA444" s="1"/>
      <c r="AB444" s="6">
        <f t="shared" si="31"/>
        <v>0</v>
      </c>
      <c r="AC444" s="7"/>
      <c r="AD444" s="1"/>
      <c r="AE444" s="6">
        <f t="shared" si="32"/>
        <v>0</v>
      </c>
      <c r="AF444" s="7"/>
      <c r="AG444" s="1"/>
      <c r="AH444" s="6">
        <f t="shared" si="33"/>
        <v>0</v>
      </c>
      <c r="AI444" s="7"/>
      <c r="AJ444" s="1"/>
      <c r="AK444" s="6">
        <f t="shared" si="34"/>
        <v>0</v>
      </c>
      <c r="AL444" s="7"/>
      <c r="AM444" s="1"/>
      <c r="AN444" s="6">
        <f t="shared" si="35"/>
        <v>0</v>
      </c>
      <c r="AO444" s="7"/>
      <c r="AP444" s="1"/>
      <c r="AQ444" s="6">
        <f t="shared" si="36"/>
        <v>0</v>
      </c>
    </row>
    <row r="445" spans="2:43" customFormat="1" ht="18" hidden="1" customHeight="1" outlineLevel="1" x14ac:dyDescent="0.3">
      <c r="B445" s="8" t="s">
        <v>27</v>
      </c>
      <c r="C445" s="1">
        <v>21</v>
      </c>
      <c r="D445" s="1" t="s">
        <v>1</v>
      </c>
      <c r="E445" s="1" t="s">
        <v>21</v>
      </c>
      <c r="F445" s="1"/>
      <c r="G445" s="1"/>
      <c r="H445" s="7"/>
      <c r="I445" s="1"/>
      <c r="J445" s="6">
        <f t="shared" si="25"/>
        <v>0</v>
      </c>
      <c r="K445" s="7"/>
      <c r="L445" s="1"/>
      <c r="M445" s="6">
        <f t="shared" si="26"/>
        <v>0</v>
      </c>
      <c r="N445" s="7"/>
      <c r="O445" s="1"/>
      <c r="P445" s="6">
        <f t="shared" si="27"/>
        <v>0</v>
      </c>
      <c r="Q445" s="7"/>
      <c r="R445" s="1"/>
      <c r="S445" s="6">
        <f t="shared" si="28"/>
        <v>0</v>
      </c>
      <c r="T445" s="7"/>
      <c r="U445" s="1"/>
      <c r="V445" s="6">
        <f t="shared" si="29"/>
        <v>0</v>
      </c>
      <c r="W445" s="7"/>
      <c r="X445" s="1"/>
      <c r="Y445" s="6">
        <f t="shared" si="30"/>
        <v>0</v>
      </c>
      <c r="Z445" s="7"/>
      <c r="AA445" s="1"/>
      <c r="AB445" s="6">
        <f t="shared" si="31"/>
        <v>0</v>
      </c>
      <c r="AC445" s="7"/>
      <c r="AD445" s="1"/>
      <c r="AE445" s="6">
        <f t="shared" si="32"/>
        <v>0</v>
      </c>
      <c r="AF445" s="7"/>
      <c r="AG445" s="1"/>
      <c r="AH445" s="6">
        <f t="shared" si="33"/>
        <v>0</v>
      </c>
      <c r="AI445" s="7"/>
      <c r="AJ445" s="1"/>
      <c r="AK445" s="6">
        <f t="shared" si="34"/>
        <v>0</v>
      </c>
      <c r="AL445" s="7"/>
      <c r="AM445" s="1"/>
      <c r="AN445" s="6">
        <f t="shared" si="35"/>
        <v>0</v>
      </c>
      <c r="AO445" s="7"/>
      <c r="AP445" s="1"/>
      <c r="AQ445" s="6">
        <f t="shared" si="36"/>
        <v>0</v>
      </c>
    </row>
    <row r="446" spans="2:43" customFormat="1" ht="18" hidden="1" customHeight="1" outlineLevel="1" x14ac:dyDescent="0.3">
      <c r="B446" s="8" t="s">
        <v>26</v>
      </c>
      <c r="C446" s="1">
        <v>22</v>
      </c>
      <c r="D446" s="1" t="s">
        <v>1</v>
      </c>
      <c r="E446" s="1" t="s">
        <v>21</v>
      </c>
      <c r="F446" s="1"/>
      <c r="G446" s="1"/>
      <c r="H446" s="7"/>
      <c r="I446" s="1"/>
      <c r="J446" s="6">
        <f t="shared" si="25"/>
        <v>0</v>
      </c>
      <c r="K446" s="7"/>
      <c r="L446" s="1"/>
      <c r="M446" s="6">
        <f t="shared" si="26"/>
        <v>0</v>
      </c>
      <c r="N446" s="7"/>
      <c r="O446" s="1"/>
      <c r="P446" s="6">
        <f t="shared" si="27"/>
        <v>0</v>
      </c>
      <c r="Q446" s="7"/>
      <c r="R446" s="1"/>
      <c r="S446" s="6">
        <f t="shared" si="28"/>
        <v>0</v>
      </c>
      <c r="T446" s="7"/>
      <c r="U446" s="1"/>
      <c r="V446" s="6">
        <f t="shared" si="29"/>
        <v>0</v>
      </c>
      <c r="W446" s="7"/>
      <c r="X446" s="1"/>
      <c r="Y446" s="6">
        <f t="shared" si="30"/>
        <v>0</v>
      </c>
      <c r="Z446" s="7"/>
      <c r="AA446" s="1"/>
      <c r="AB446" s="6">
        <f t="shared" si="31"/>
        <v>0</v>
      </c>
      <c r="AC446" s="7"/>
      <c r="AD446" s="1"/>
      <c r="AE446" s="6">
        <f t="shared" si="32"/>
        <v>0</v>
      </c>
      <c r="AF446" s="7"/>
      <c r="AG446" s="1"/>
      <c r="AH446" s="6">
        <f t="shared" si="33"/>
        <v>0</v>
      </c>
      <c r="AI446" s="7"/>
      <c r="AJ446" s="1"/>
      <c r="AK446" s="6">
        <f t="shared" si="34"/>
        <v>0</v>
      </c>
      <c r="AL446" s="7"/>
      <c r="AM446" s="1"/>
      <c r="AN446" s="6">
        <f t="shared" si="35"/>
        <v>0</v>
      </c>
      <c r="AO446" s="7"/>
      <c r="AP446" s="1"/>
      <c r="AQ446" s="6">
        <f t="shared" si="36"/>
        <v>0</v>
      </c>
    </row>
    <row r="447" spans="2:43" customFormat="1" ht="18" hidden="1" customHeight="1" outlineLevel="1" x14ac:dyDescent="0.3">
      <c r="B447" s="29" t="s">
        <v>20</v>
      </c>
      <c r="C447" s="1"/>
      <c r="D447" s="1"/>
      <c r="E447" s="1"/>
      <c r="F447" s="1"/>
      <c r="G447" s="1"/>
      <c r="H447" s="7"/>
      <c r="I447" s="1"/>
      <c r="J447" s="2">
        <f>SUM(J425:J446)</f>
        <v>44697.934617289335</v>
      </c>
      <c r="K447" s="7"/>
      <c r="L447" s="1"/>
      <c r="M447" s="2">
        <f>SUM(M425:M446)</f>
        <v>46818.092357857255</v>
      </c>
      <c r="N447" s="7"/>
      <c r="O447" s="1"/>
      <c r="P447" s="2">
        <f>SUM(P425:P446)</f>
        <v>47059.334663768663</v>
      </c>
      <c r="Q447" s="7"/>
      <c r="R447" s="1"/>
      <c r="S447" s="2">
        <f>SUM(S425:S446)</f>
        <v>51727.175415896563</v>
      </c>
      <c r="T447" s="7"/>
      <c r="U447" s="1"/>
      <c r="V447" s="2">
        <f>SUM(V425:V446)</f>
        <v>52390.70004382154</v>
      </c>
      <c r="W447" s="7"/>
      <c r="X447" s="1"/>
      <c r="Y447" s="2">
        <f>SUM(Y425:Y446)</f>
        <v>52998.673539298055</v>
      </c>
      <c r="Z447" s="7"/>
      <c r="AA447" s="1"/>
      <c r="AB447" s="2">
        <f>SUM(AB425:AB446)</f>
        <v>54822.41257321569</v>
      </c>
      <c r="AC447" s="7"/>
      <c r="AD447" s="1"/>
      <c r="AE447" s="2">
        <f>SUM(AE425:AE446)</f>
        <v>60527.353263959521</v>
      </c>
      <c r="AF447" s="7"/>
      <c r="AG447" s="1"/>
      <c r="AH447" s="2">
        <f>SUM(AH425:AH446)</f>
        <v>62798.909645771717</v>
      </c>
      <c r="AI447" s="7"/>
      <c r="AJ447" s="1"/>
      <c r="AK447" s="2">
        <f>SUM(AK425:AK446)</f>
        <v>66360.262629659992</v>
      </c>
      <c r="AL447" s="7"/>
      <c r="AM447" s="1"/>
      <c r="AN447" s="2">
        <f>SUM(AN425:AN446)</f>
        <v>66273.231338436104</v>
      </c>
      <c r="AO447" s="7"/>
      <c r="AP447" s="1"/>
      <c r="AQ447" s="2">
        <f>SUM(AQ425:AQ446)</f>
        <v>83878.553257808206</v>
      </c>
    </row>
    <row r="448" spans="2:43" customFormat="1" ht="18" hidden="1" customHeight="1" outlineLevel="1" x14ac:dyDescent="0.3">
      <c r="B448" s="28" t="s">
        <v>47</v>
      </c>
      <c r="C448" s="26"/>
      <c r="D448" s="26"/>
      <c r="E448" s="26"/>
      <c r="F448" s="26"/>
      <c r="G448" s="26"/>
      <c r="H448" s="27"/>
      <c r="I448" s="26"/>
      <c r="J448" s="25"/>
      <c r="K448" s="27"/>
      <c r="L448" s="26"/>
      <c r="M448" s="25"/>
      <c r="N448" s="27"/>
      <c r="O448" s="26"/>
      <c r="P448" s="25"/>
      <c r="Q448" s="27"/>
      <c r="R448" s="26"/>
      <c r="S448" s="25"/>
      <c r="T448" s="27"/>
      <c r="U448" s="26"/>
      <c r="V448" s="25"/>
      <c r="W448" s="27"/>
      <c r="X448" s="26"/>
      <c r="Y448" s="25"/>
      <c r="Z448" s="27"/>
      <c r="AA448" s="26"/>
      <c r="AB448" s="25"/>
      <c r="AC448" s="27"/>
      <c r="AD448" s="26"/>
      <c r="AE448" s="25"/>
      <c r="AF448" s="27"/>
      <c r="AG448" s="26"/>
      <c r="AH448" s="25"/>
      <c r="AI448" s="27"/>
      <c r="AJ448" s="26"/>
      <c r="AK448" s="25"/>
      <c r="AL448" s="27"/>
      <c r="AM448" s="26"/>
      <c r="AN448" s="25"/>
      <c r="AO448" s="27"/>
      <c r="AP448" s="26"/>
      <c r="AQ448" s="25"/>
    </row>
    <row r="449" spans="2:43" customFormat="1" ht="18" hidden="1" customHeight="1" outlineLevel="1" x14ac:dyDescent="0.3">
      <c r="B449" s="8" t="s">
        <v>46</v>
      </c>
      <c r="C449" s="1">
        <v>1</v>
      </c>
      <c r="D449" s="1" t="s">
        <v>1</v>
      </c>
      <c r="E449" s="1" t="s">
        <v>2</v>
      </c>
      <c r="F449" s="1"/>
      <c r="G449" s="1"/>
      <c r="H449" s="7"/>
      <c r="I449" s="1"/>
      <c r="J449" s="6">
        <f t="shared" ref="J449:J470" si="37">SUMIFS(J$9:J$378,$C$9:$C$378,$C449,$D$9:$D$378,$D449,$E$9:$E$378,$E449)</f>
        <v>0</v>
      </c>
      <c r="K449" s="7"/>
      <c r="L449" s="1"/>
      <c r="M449" s="6">
        <f t="shared" ref="M449:M470" si="38">SUMIFS(M$9:M$378,$C$9:$C$378,$C449,$D$9:$D$378,$D449,$E$9:$E$378,$E449)</f>
        <v>0</v>
      </c>
      <c r="N449" s="7"/>
      <c r="O449" s="1"/>
      <c r="P449" s="6">
        <f t="shared" ref="P449:P470" si="39">SUMIFS(P$9:P$378,$C$9:$C$378,$C449,$D$9:$D$378,$D449,$E$9:$E$378,$E449)</f>
        <v>0</v>
      </c>
      <c r="Q449" s="7"/>
      <c r="R449" s="1"/>
      <c r="S449" s="6">
        <f t="shared" ref="S449:S470" si="40">SUMIFS(S$9:S$378,$C$9:$C$378,$C449,$D$9:$D$378,$D449,$E$9:$E$378,$E449)</f>
        <v>0</v>
      </c>
      <c r="T449" s="7"/>
      <c r="U449" s="1"/>
      <c r="V449" s="6">
        <f t="shared" ref="V449:V470" si="41">SUMIFS(V$9:V$378,$C$9:$C$378,$C449,$D$9:$D$378,$D449,$E$9:$E$378,$E449)</f>
        <v>0</v>
      </c>
      <c r="W449" s="7"/>
      <c r="X449" s="1"/>
      <c r="Y449" s="6">
        <f t="shared" ref="Y449:Y470" si="42">SUMIFS(Y$9:Y$378,$C$9:$C$378,$C449,$D$9:$D$378,$D449,$E$9:$E$378,$E449)</f>
        <v>0</v>
      </c>
      <c r="Z449" s="7"/>
      <c r="AA449" s="1"/>
      <c r="AB449" s="6">
        <f t="shared" ref="AB449:AB470" si="43">SUMIFS(AB$9:AB$378,$C$9:$C$378,$C449,$D$9:$D$378,$D449,$E$9:$E$378,$E449)</f>
        <v>0</v>
      </c>
      <c r="AC449" s="7"/>
      <c r="AD449" s="1"/>
      <c r="AE449" s="6">
        <f t="shared" ref="AE449:AE470" si="44">SUMIFS(AE$9:AE$378,$C$9:$C$378,$C449,$D$9:$D$378,$D449,$E$9:$E$378,$E449)</f>
        <v>0</v>
      </c>
      <c r="AF449" s="7"/>
      <c r="AG449" s="1"/>
      <c r="AH449" s="6">
        <f t="shared" ref="AH449:AH470" si="45">SUMIFS(AH$9:AH$378,$C$9:$C$378,$C449,$D$9:$D$378,$D449,$E$9:$E$378,$E449)</f>
        <v>0</v>
      </c>
      <c r="AI449" s="7"/>
      <c r="AJ449" s="1"/>
      <c r="AK449" s="6">
        <f t="shared" ref="AK449:AK470" si="46">SUMIFS(AK$9:AK$378,$C$9:$C$378,$C449,$D$9:$D$378,$D449,$E$9:$E$378,$E449)</f>
        <v>0</v>
      </c>
      <c r="AL449" s="7"/>
      <c r="AM449" s="1"/>
      <c r="AN449" s="6">
        <f t="shared" ref="AN449:AN470" si="47">SUMIFS(AN$9:AN$378,$C$9:$C$378,$C449,$D$9:$D$378,$D449,$E$9:$E$378,$E449)</f>
        <v>0</v>
      </c>
      <c r="AO449" s="7"/>
      <c r="AP449" s="1"/>
      <c r="AQ449" s="6">
        <f t="shared" ref="AQ449:AQ470" si="48">SUMIFS(AQ$9:AQ$378,$C$9:$C$378,$C449,$D$9:$D$378,$D449,$E$9:$E$378,$E449)</f>
        <v>0</v>
      </c>
    </row>
    <row r="450" spans="2:43" customFormat="1" ht="18" hidden="1" customHeight="1" outlineLevel="1" x14ac:dyDescent="0.3">
      <c r="B450" s="8" t="s">
        <v>45</v>
      </c>
      <c r="C450" s="1">
        <v>2</v>
      </c>
      <c r="D450" s="1" t="s">
        <v>1</v>
      </c>
      <c r="E450" s="1" t="s">
        <v>2</v>
      </c>
      <c r="F450" s="1"/>
      <c r="G450" s="1"/>
      <c r="H450" s="7"/>
      <c r="I450" s="1"/>
      <c r="J450" s="6">
        <f t="shared" si="37"/>
        <v>626.41349999999989</v>
      </c>
      <c r="K450" s="7"/>
      <c r="L450" s="1"/>
      <c r="M450" s="6">
        <f t="shared" si="38"/>
        <v>9998.2171441639475</v>
      </c>
      <c r="N450" s="7"/>
      <c r="O450" s="1"/>
      <c r="P450" s="6">
        <f t="shared" si="39"/>
        <v>9537.3798888493984</v>
      </c>
      <c r="Q450" s="7"/>
      <c r="R450" s="1"/>
      <c r="S450" s="6">
        <f t="shared" si="40"/>
        <v>9010.441650537241</v>
      </c>
      <c r="T450" s="7"/>
      <c r="U450" s="1"/>
      <c r="V450" s="6">
        <f t="shared" si="41"/>
        <v>8499.1688889535253</v>
      </c>
      <c r="W450" s="7"/>
      <c r="X450" s="1"/>
      <c r="Y450" s="6">
        <f t="shared" si="42"/>
        <v>9564.1762436284043</v>
      </c>
      <c r="Z450" s="7"/>
      <c r="AA450" s="1"/>
      <c r="AB450" s="6">
        <f t="shared" si="43"/>
        <v>9437.1233628291993</v>
      </c>
      <c r="AC450" s="7"/>
      <c r="AD450" s="1"/>
      <c r="AE450" s="6">
        <f t="shared" si="44"/>
        <v>9250.0121840751435</v>
      </c>
      <c r="AF450" s="7"/>
      <c r="AG450" s="1"/>
      <c r="AH450" s="6">
        <f t="shared" si="45"/>
        <v>8883.9743870112943</v>
      </c>
      <c r="AI450" s="7"/>
      <c r="AJ450" s="1"/>
      <c r="AK450" s="6">
        <f t="shared" si="46"/>
        <v>7961.0693587722762</v>
      </c>
      <c r="AL450" s="7"/>
      <c r="AM450" s="1"/>
      <c r="AN450" s="6">
        <f t="shared" si="47"/>
        <v>7292.0229427065906</v>
      </c>
      <c r="AO450" s="7"/>
      <c r="AP450" s="1"/>
      <c r="AQ450" s="6">
        <f t="shared" si="48"/>
        <v>7797.0003159603775</v>
      </c>
    </row>
    <row r="451" spans="2:43" customFormat="1" ht="18" hidden="1" customHeight="1" outlineLevel="1" x14ac:dyDescent="0.3">
      <c r="B451" s="8" t="s">
        <v>44</v>
      </c>
      <c r="C451" s="1">
        <v>3</v>
      </c>
      <c r="D451" s="1" t="s">
        <v>1</v>
      </c>
      <c r="E451" s="1" t="s">
        <v>2</v>
      </c>
      <c r="F451" s="1"/>
      <c r="G451" s="1"/>
      <c r="H451" s="7"/>
      <c r="I451" s="1"/>
      <c r="J451" s="6">
        <f t="shared" si="37"/>
        <v>0</v>
      </c>
      <c r="K451" s="7"/>
      <c r="L451" s="1"/>
      <c r="M451" s="6">
        <f t="shared" si="38"/>
        <v>578.64377438994757</v>
      </c>
      <c r="N451" s="7"/>
      <c r="O451" s="1"/>
      <c r="P451" s="6">
        <f t="shared" si="39"/>
        <v>574.81511885017028</v>
      </c>
      <c r="Q451" s="7"/>
      <c r="R451" s="1"/>
      <c r="S451" s="6">
        <f t="shared" si="40"/>
        <v>560.74677071473604</v>
      </c>
      <c r="T451" s="7"/>
      <c r="U451" s="1"/>
      <c r="V451" s="6">
        <f t="shared" si="41"/>
        <v>532.77017783857718</v>
      </c>
      <c r="W451" s="7"/>
      <c r="X451" s="1"/>
      <c r="Y451" s="6">
        <f t="shared" si="42"/>
        <v>431.25467786410508</v>
      </c>
      <c r="Z451" s="7"/>
      <c r="AA451" s="1"/>
      <c r="AB451" s="6">
        <f t="shared" si="43"/>
        <v>467.01410934176715</v>
      </c>
      <c r="AC451" s="7"/>
      <c r="AD451" s="1"/>
      <c r="AE451" s="6">
        <f t="shared" si="44"/>
        <v>487.15650589666734</v>
      </c>
      <c r="AF451" s="7"/>
      <c r="AG451" s="1"/>
      <c r="AH451" s="6">
        <f t="shared" si="45"/>
        <v>486.94247703187699</v>
      </c>
      <c r="AI451" s="7"/>
      <c r="AJ451" s="1"/>
      <c r="AK451" s="6">
        <f t="shared" si="46"/>
        <v>426.44654047842226</v>
      </c>
      <c r="AL451" s="7"/>
      <c r="AM451" s="1"/>
      <c r="AN451" s="6">
        <f t="shared" si="47"/>
        <v>415.63645504336512</v>
      </c>
      <c r="AO451" s="7"/>
      <c r="AP451" s="1"/>
      <c r="AQ451" s="6">
        <f t="shared" si="48"/>
        <v>519.38987581347487</v>
      </c>
    </row>
    <row r="452" spans="2:43" customFormat="1" ht="18" hidden="1" customHeight="1" outlineLevel="1" x14ac:dyDescent="0.3">
      <c r="B452" s="8" t="s">
        <v>43</v>
      </c>
      <c r="C452" s="1">
        <v>4</v>
      </c>
      <c r="D452" s="1" t="s">
        <v>1</v>
      </c>
      <c r="E452" s="1" t="s">
        <v>2</v>
      </c>
      <c r="F452" s="1"/>
      <c r="G452" s="1"/>
      <c r="H452" s="7"/>
      <c r="I452" s="1"/>
      <c r="J452" s="6">
        <f t="shared" si="37"/>
        <v>69.960000000000008</v>
      </c>
      <c r="K452" s="7"/>
      <c r="L452" s="1"/>
      <c r="M452" s="6">
        <f t="shared" si="38"/>
        <v>111.5</v>
      </c>
      <c r="N452" s="7"/>
      <c r="O452" s="1"/>
      <c r="P452" s="6">
        <f t="shared" si="39"/>
        <v>37.5</v>
      </c>
      <c r="Q452" s="7"/>
      <c r="R452" s="1"/>
      <c r="S452" s="6">
        <f t="shared" si="40"/>
        <v>0</v>
      </c>
      <c r="T452" s="7"/>
      <c r="U452" s="1"/>
      <c r="V452" s="6">
        <f t="shared" si="41"/>
        <v>0</v>
      </c>
      <c r="W452" s="7"/>
      <c r="X452" s="1"/>
      <c r="Y452" s="6">
        <f t="shared" si="42"/>
        <v>0</v>
      </c>
      <c r="Z452" s="7"/>
      <c r="AA452" s="1"/>
      <c r="AB452" s="6">
        <f t="shared" si="43"/>
        <v>0</v>
      </c>
      <c r="AC452" s="7"/>
      <c r="AD452" s="1"/>
      <c r="AE452" s="6">
        <f t="shared" si="44"/>
        <v>0</v>
      </c>
      <c r="AF452" s="7"/>
      <c r="AG452" s="1"/>
      <c r="AH452" s="6">
        <f t="shared" si="45"/>
        <v>0</v>
      </c>
      <c r="AI452" s="7"/>
      <c r="AJ452" s="1"/>
      <c r="AK452" s="6">
        <f t="shared" si="46"/>
        <v>0</v>
      </c>
      <c r="AL452" s="7"/>
      <c r="AM452" s="1"/>
      <c r="AN452" s="6">
        <f t="shared" si="47"/>
        <v>69.960000000000008</v>
      </c>
      <c r="AO452" s="7"/>
      <c r="AP452" s="1"/>
      <c r="AQ452" s="6">
        <f t="shared" si="48"/>
        <v>69.960000000000008</v>
      </c>
    </row>
    <row r="453" spans="2:43" customFormat="1" ht="18" hidden="1" customHeight="1" outlineLevel="1" x14ac:dyDescent="0.3">
      <c r="B453" s="8" t="s">
        <v>42</v>
      </c>
      <c r="C453" s="1">
        <v>5</v>
      </c>
      <c r="D453" s="1" t="s">
        <v>1</v>
      </c>
      <c r="E453" s="1" t="s">
        <v>2</v>
      </c>
      <c r="F453" s="1"/>
      <c r="G453" s="1"/>
      <c r="H453" s="7"/>
      <c r="I453" s="1"/>
      <c r="J453" s="6">
        <f t="shared" si="37"/>
        <v>1190.25</v>
      </c>
      <c r="K453" s="7"/>
      <c r="L453" s="1"/>
      <c r="M453" s="6">
        <f t="shared" si="38"/>
        <v>450.47834999999998</v>
      </c>
      <c r="N453" s="7"/>
      <c r="O453" s="1"/>
      <c r="P453" s="6">
        <f t="shared" si="39"/>
        <v>461.45925</v>
      </c>
      <c r="Q453" s="7"/>
      <c r="R453" s="1"/>
      <c r="S453" s="6">
        <f t="shared" si="40"/>
        <v>473.22449999999998</v>
      </c>
      <c r="T453" s="7"/>
      <c r="U453" s="1"/>
      <c r="V453" s="6">
        <f t="shared" si="41"/>
        <v>402.63299999999992</v>
      </c>
      <c r="W453" s="7"/>
      <c r="X453" s="1"/>
      <c r="Y453" s="6">
        <f t="shared" si="42"/>
        <v>372.82769999999999</v>
      </c>
      <c r="Z453" s="7"/>
      <c r="AA453" s="1"/>
      <c r="AB453" s="6">
        <f t="shared" si="43"/>
        <v>240.01590599999997</v>
      </c>
      <c r="AC453" s="7"/>
      <c r="AD453" s="1"/>
      <c r="AE453" s="6">
        <f t="shared" si="44"/>
        <v>280.77846639999996</v>
      </c>
      <c r="AF453" s="7"/>
      <c r="AG453" s="1"/>
      <c r="AH453" s="6">
        <f t="shared" si="45"/>
        <v>285.3034864</v>
      </c>
      <c r="AI453" s="7"/>
      <c r="AJ453" s="1"/>
      <c r="AK453" s="6">
        <f t="shared" si="46"/>
        <v>242.70752519999996</v>
      </c>
      <c r="AL453" s="7"/>
      <c r="AM453" s="1"/>
      <c r="AN453" s="6">
        <f t="shared" si="47"/>
        <v>163.84402019999999</v>
      </c>
      <c r="AO453" s="7"/>
      <c r="AP453" s="1"/>
      <c r="AQ453" s="6">
        <f t="shared" si="48"/>
        <v>92.730761209964413</v>
      </c>
    </row>
    <row r="454" spans="2:43" customFormat="1" ht="18" hidden="1" customHeight="1" outlineLevel="1" x14ac:dyDescent="0.3">
      <c r="B454" s="8" t="s">
        <v>41</v>
      </c>
      <c r="C454" s="1">
        <v>6</v>
      </c>
      <c r="D454" s="1" t="s">
        <v>1</v>
      </c>
      <c r="E454" s="1" t="s">
        <v>2</v>
      </c>
      <c r="F454" s="1"/>
      <c r="G454" s="1"/>
      <c r="H454" s="7"/>
      <c r="I454" s="1"/>
      <c r="J454" s="6">
        <f t="shared" si="37"/>
        <v>6.401605</v>
      </c>
      <c r="K454" s="7"/>
      <c r="L454" s="1"/>
      <c r="M454" s="6">
        <f t="shared" si="38"/>
        <v>4.5187799999999996</v>
      </c>
      <c r="N454" s="7"/>
      <c r="O454" s="1"/>
      <c r="P454" s="6">
        <f t="shared" si="39"/>
        <v>12.426644999999999</v>
      </c>
      <c r="Q454" s="7"/>
      <c r="R454" s="1"/>
      <c r="S454" s="6">
        <f t="shared" si="40"/>
        <v>12.050079999999999</v>
      </c>
      <c r="T454" s="7"/>
      <c r="U454" s="1"/>
      <c r="V454" s="6">
        <f t="shared" si="41"/>
        <v>19.581379999999999</v>
      </c>
      <c r="W454" s="7"/>
      <c r="X454" s="1"/>
      <c r="Y454" s="6">
        <f t="shared" si="42"/>
        <v>15.439164999999999</v>
      </c>
      <c r="Z454" s="7"/>
      <c r="AA454" s="1"/>
      <c r="AB454" s="6">
        <f t="shared" si="43"/>
        <v>9.4141250000000003</v>
      </c>
      <c r="AC454" s="7"/>
      <c r="AD454" s="1"/>
      <c r="AE454" s="6">
        <f t="shared" si="44"/>
        <v>7.1547349999999996</v>
      </c>
      <c r="AF454" s="7"/>
      <c r="AG454" s="1"/>
      <c r="AH454" s="6">
        <f t="shared" si="45"/>
        <v>59.49727</v>
      </c>
      <c r="AI454" s="7"/>
      <c r="AJ454" s="1"/>
      <c r="AK454" s="6">
        <f t="shared" si="46"/>
        <v>4.5187799999999996</v>
      </c>
      <c r="AL454" s="7"/>
      <c r="AM454" s="1"/>
      <c r="AN454" s="6">
        <f t="shared" si="47"/>
        <v>6.401605</v>
      </c>
      <c r="AO454" s="7"/>
      <c r="AP454" s="1"/>
      <c r="AQ454" s="6">
        <f t="shared" si="48"/>
        <v>1.5062599999999999</v>
      </c>
    </row>
    <row r="455" spans="2:43" customFormat="1" ht="18" hidden="1" customHeight="1" outlineLevel="1" x14ac:dyDescent="0.3">
      <c r="B455" s="8" t="s">
        <v>40</v>
      </c>
      <c r="C455" s="1">
        <v>7</v>
      </c>
      <c r="D455" s="1" t="s">
        <v>1</v>
      </c>
      <c r="E455" s="1" t="s">
        <v>2</v>
      </c>
      <c r="F455" s="1"/>
      <c r="G455" s="1"/>
      <c r="H455" s="7"/>
      <c r="I455" s="1"/>
      <c r="J455" s="6">
        <f t="shared" si="37"/>
        <v>27228.741157198609</v>
      </c>
      <c r="K455" s="7"/>
      <c r="L455" s="1"/>
      <c r="M455" s="6">
        <f t="shared" si="38"/>
        <v>46291.319481104372</v>
      </c>
      <c r="N455" s="7"/>
      <c r="O455" s="1"/>
      <c r="P455" s="6">
        <f t="shared" si="39"/>
        <v>42469.238755010294</v>
      </c>
      <c r="Q455" s="7"/>
      <c r="R455" s="1"/>
      <c r="S455" s="6">
        <f t="shared" si="40"/>
        <v>41132.894434469781</v>
      </c>
      <c r="T455" s="7"/>
      <c r="U455" s="1"/>
      <c r="V455" s="6">
        <f t="shared" si="41"/>
        <v>41895.35637920726</v>
      </c>
      <c r="W455" s="7"/>
      <c r="X455" s="1"/>
      <c r="Y455" s="6">
        <f t="shared" si="42"/>
        <v>46013.765442629032</v>
      </c>
      <c r="Z455" s="7"/>
      <c r="AA455" s="1"/>
      <c r="AB455" s="6">
        <f t="shared" si="43"/>
        <v>50046.584697402599</v>
      </c>
      <c r="AC455" s="7"/>
      <c r="AD455" s="1"/>
      <c r="AE455" s="6">
        <f t="shared" si="44"/>
        <v>54314.590048601523</v>
      </c>
      <c r="AF455" s="7"/>
      <c r="AG455" s="1"/>
      <c r="AH455" s="6">
        <f t="shared" si="45"/>
        <v>54370.874352065388</v>
      </c>
      <c r="AI455" s="7"/>
      <c r="AJ455" s="1"/>
      <c r="AK455" s="6">
        <f t="shared" si="46"/>
        <v>54831.59787623927</v>
      </c>
      <c r="AL455" s="7"/>
      <c r="AM455" s="1"/>
      <c r="AN455" s="6">
        <f t="shared" si="47"/>
        <v>38204.737602026507</v>
      </c>
      <c r="AO455" s="7"/>
      <c r="AP455" s="1"/>
      <c r="AQ455" s="6">
        <f t="shared" si="48"/>
        <v>34396.740735282729</v>
      </c>
    </row>
    <row r="456" spans="2:43" customFormat="1" ht="18" hidden="1" customHeight="1" outlineLevel="1" x14ac:dyDescent="0.3">
      <c r="B456" s="8" t="s">
        <v>39</v>
      </c>
      <c r="C456" s="1">
        <v>8</v>
      </c>
      <c r="D456" s="1" t="s">
        <v>1</v>
      </c>
      <c r="E456" s="1" t="s">
        <v>2</v>
      </c>
      <c r="F456" s="1"/>
      <c r="G456" s="1"/>
      <c r="H456" s="7"/>
      <c r="I456" s="1"/>
      <c r="J456" s="6">
        <f t="shared" si="37"/>
        <v>12550.277964653655</v>
      </c>
      <c r="K456" s="7"/>
      <c r="L456" s="1"/>
      <c r="M456" s="6">
        <f t="shared" si="38"/>
        <v>13701.581023921008</v>
      </c>
      <c r="N456" s="7"/>
      <c r="O456" s="1"/>
      <c r="P456" s="6">
        <f t="shared" si="39"/>
        <v>12271.482721079132</v>
      </c>
      <c r="Q456" s="7"/>
      <c r="R456" s="1"/>
      <c r="S456" s="6">
        <f t="shared" si="40"/>
        <v>12081.896784804791</v>
      </c>
      <c r="T456" s="7"/>
      <c r="U456" s="1"/>
      <c r="V456" s="6">
        <f t="shared" si="41"/>
        <v>11740.110165783719</v>
      </c>
      <c r="W456" s="7"/>
      <c r="X456" s="1"/>
      <c r="Y456" s="6">
        <f t="shared" si="42"/>
        <v>12567.678413694906</v>
      </c>
      <c r="Z456" s="7"/>
      <c r="AA456" s="1"/>
      <c r="AB456" s="6">
        <f t="shared" si="43"/>
        <v>13572.634626362589</v>
      </c>
      <c r="AC456" s="7"/>
      <c r="AD456" s="1"/>
      <c r="AE456" s="6">
        <f t="shared" si="44"/>
        <v>14366.048338631354</v>
      </c>
      <c r="AF456" s="7"/>
      <c r="AG456" s="1"/>
      <c r="AH456" s="6">
        <f t="shared" si="45"/>
        <v>15005.335447008634</v>
      </c>
      <c r="AI456" s="7"/>
      <c r="AJ456" s="1"/>
      <c r="AK456" s="6">
        <f t="shared" si="46"/>
        <v>16065.309598421116</v>
      </c>
      <c r="AL456" s="7"/>
      <c r="AM456" s="1"/>
      <c r="AN456" s="6">
        <f t="shared" si="47"/>
        <v>13378.468372119032</v>
      </c>
      <c r="AO456" s="7"/>
      <c r="AP456" s="1"/>
      <c r="AQ456" s="6">
        <f t="shared" si="48"/>
        <v>14778.345763851017</v>
      </c>
    </row>
    <row r="457" spans="2:43" customFormat="1" ht="18" hidden="1" customHeight="1" outlineLevel="1" x14ac:dyDescent="0.3">
      <c r="B457" s="8" t="s">
        <v>38</v>
      </c>
      <c r="C457" s="1">
        <v>9</v>
      </c>
      <c r="D457" s="1" t="s">
        <v>1</v>
      </c>
      <c r="E457" s="1" t="s">
        <v>2</v>
      </c>
      <c r="F457" s="1"/>
      <c r="G457" s="1"/>
      <c r="H457" s="7"/>
      <c r="I457" s="1"/>
      <c r="J457" s="6">
        <f t="shared" si="37"/>
        <v>0</v>
      </c>
      <c r="K457" s="7"/>
      <c r="L457" s="1"/>
      <c r="M457" s="6">
        <f t="shared" si="38"/>
        <v>0</v>
      </c>
      <c r="N457" s="7"/>
      <c r="O457" s="1"/>
      <c r="P457" s="6">
        <f t="shared" si="39"/>
        <v>0</v>
      </c>
      <c r="Q457" s="7"/>
      <c r="R457" s="1"/>
      <c r="S457" s="6">
        <f t="shared" si="40"/>
        <v>0</v>
      </c>
      <c r="T457" s="7"/>
      <c r="U457" s="1"/>
      <c r="V457" s="6">
        <f t="shared" si="41"/>
        <v>0</v>
      </c>
      <c r="W457" s="7"/>
      <c r="X457" s="1"/>
      <c r="Y457" s="6">
        <f t="shared" si="42"/>
        <v>0</v>
      </c>
      <c r="Z457" s="7"/>
      <c r="AA457" s="1"/>
      <c r="AB457" s="6">
        <f t="shared" si="43"/>
        <v>0</v>
      </c>
      <c r="AC457" s="7"/>
      <c r="AD457" s="1"/>
      <c r="AE457" s="6">
        <f t="shared" si="44"/>
        <v>0</v>
      </c>
      <c r="AF457" s="7"/>
      <c r="AG457" s="1"/>
      <c r="AH457" s="6">
        <f t="shared" si="45"/>
        <v>0</v>
      </c>
      <c r="AI457" s="7"/>
      <c r="AJ457" s="1"/>
      <c r="AK457" s="6">
        <f t="shared" si="46"/>
        <v>0</v>
      </c>
      <c r="AL457" s="7"/>
      <c r="AM457" s="1"/>
      <c r="AN457" s="6">
        <f t="shared" si="47"/>
        <v>0</v>
      </c>
      <c r="AO457" s="7"/>
      <c r="AP457" s="1"/>
      <c r="AQ457" s="6">
        <f t="shared" si="48"/>
        <v>0</v>
      </c>
    </row>
    <row r="458" spans="2:43" customFormat="1" ht="18" hidden="1" customHeight="1" outlineLevel="1" x14ac:dyDescent="0.3">
      <c r="B458" s="8" t="s">
        <v>37</v>
      </c>
      <c r="C458" s="1">
        <v>10</v>
      </c>
      <c r="D458" s="1" t="s">
        <v>1</v>
      </c>
      <c r="E458" s="1" t="s">
        <v>2</v>
      </c>
      <c r="F458" s="1"/>
      <c r="G458" s="1"/>
      <c r="H458" s="7"/>
      <c r="I458" s="1"/>
      <c r="J458" s="6">
        <f t="shared" si="37"/>
        <v>0</v>
      </c>
      <c r="K458" s="7"/>
      <c r="L458" s="1"/>
      <c r="M458" s="6">
        <f t="shared" si="38"/>
        <v>0</v>
      </c>
      <c r="N458" s="7"/>
      <c r="O458" s="1"/>
      <c r="P458" s="6">
        <f t="shared" si="39"/>
        <v>0</v>
      </c>
      <c r="Q458" s="7"/>
      <c r="R458" s="1"/>
      <c r="S458" s="6">
        <f t="shared" si="40"/>
        <v>0</v>
      </c>
      <c r="T458" s="7"/>
      <c r="U458" s="1"/>
      <c r="V458" s="6">
        <f t="shared" si="41"/>
        <v>0</v>
      </c>
      <c r="W458" s="7"/>
      <c r="X458" s="1"/>
      <c r="Y458" s="6">
        <f t="shared" si="42"/>
        <v>0</v>
      </c>
      <c r="Z458" s="7"/>
      <c r="AA458" s="1"/>
      <c r="AB458" s="6">
        <f t="shared" si="43"/>
        <v>0</v>
      </c>
      <c r="AC458" s="7"/>
      <c r="AD458" s="1"/>
      <c r="AE458" s="6">
        <f t="shared" si="44"/>
        <v>0</v>
      </c>
      <c r="AF458" s="7"/>
      <c r="AG458" s="1"/>
      <c r="AH458" s="6">
        <f t="shared" si="45"/>
        <v>0</v>
      </c>
      <c r="AI458" s="7"/>
      <c r="AJ458" s="1"/>
      <c r="AK458" s="6">
        <f t="shared" si="46"/>
        <v>0</v>
      </c>
      <c r="AL458" s="7"/>
      <c r="AM458" s="1"/>
      <c r="AN458" s="6">
        <f t="shared" si="47"/>
        <v>0</v>
      </c>
      <c r="AO458" s="7"/>
      <c r="AP458" s="1"/>
      <c r="AQ458" s="6">
        <f t="shared" si="48"/>
        <v>0</v>
      </c>
    </row>
    <row r="459" spans="2:43" customFormat="1" ht="18" hidden="1" customHeight="1" outlineLevel="1" x14ac:dyDescent="0.3">
      <c r="B459" s="8" t="s">
        <v>36</v>
      </c>
      <c r="C459" s="1">
        <v>11</v>
      </c>
      <c r="D459" s="1" t="s">
        <v>1</v>
      </c>
      <c r="E459" s="1" t="s">
        <v>2</v>
      </c>
      <c r="F459" s="1"/>
      <c r="G459" s="1"/>
      <c r="H459" s="7"/>
      <c r="I459" s="1"/>
      <c r="J459" s="6">
        <f t="shared" si="37"/>
        <v>0</v>
      </c>
      <c r="K459" s="7"/>
      <c r="L459" s="1"/>
      <c r="M459" s="6">
        <f t="shared" si="38"/>
        <v>0</v>
      </c>
      <c r="N459" s="7"/>
      <c r="O459" s="1"/>
      <c r="P459" s="6">
        <f t="shared" si="39"/>
        <v>0</v>
      </c>
      <c r="Q459" s="7"/>
      <c r="R459" s="1"/>
      <c r="S459" s="6">
        <f t="shared" si="40"/>
        <v>0</v>
      </c>
      <c r="T459" s="7"/>
      <c r="U459" s="1"/>
      <c r="V459" s="6">
        <f t="shared" si="41"/>
        <v>0</v>
      </c>
      <c r="W459" s="7"/>
      <c r="X459" s="1"/>
      <c r="Y459" s="6">
        <f t="shared" si="42"/>
        <v>0</v>
      </c>
      <c r="Z459" s="7"/>
      <c r="AA459" s="1"/>
      <c r="AB459" s="6">
        <f t="shared" si="43"/>
        <v>0</v>
      </c>
      <c r="AC459" s="7"/>
      <c r="AD459" s="1"/>
      <c r="AE459" s="6">
        <f t="shared" si="44"/>
        <v>0</v>
      </c>
      <c r="AF459" s="7"/>
      <c r="AG459" s="1"/>
      <c r="AH459" s="6">
        <f t="shared" si="45"/>
        <v>0</v>
      </c>
      <c r="AI459" s="7"/>
      <c r="AJ459" s="1"/>
      <c r="AK459" s="6">
        <f t="shared" si="46"/>
        <v>0</v>
      </c>
      <c r="AL459" s="7"/>
      <c r="AM459" s="1"/>
      <c r="AN459" s="6">
        <f t="shared" si="47"/>
        <v>0</v>
      </c>
      <c r="AO459" s="7"/>
      <c r="AP459" s="1"/>
      <c r="AQ459" s="6">
        <f t="shared" si="48"/>
        <v>0</v>
      </c>
    </row>
    <row r="460" spans="2:43" customFormat="1" ht="18" hidden="1" customHeight="1" outlineLevel="1" x14ac:dyDescent="0.3">
      <c r="B460" s="8" t="s">
        <v>35</v>
      </c>
      <c r="C460" s="1">
        <v>12</v>
      </c>
      <c r="D460" s="1" t="s">
        <v>1</v>
      </c>
      <c r="E460" s="1" t="s">
        <v>2</v>
      </c>
      <c r="F460" s="1"/>
      <c r="G460" s="1"/>
      <c r="H460" s="7"/>
      <c r="I460" s="1"/>
      <c r="J460" s="6">
        <f t="shared" si="37"/>
        <v>2602.1632862717915</v>
      </c>
      <c r="K460" s="7"/>
      <c r="L460" s="1"/>
      <c r="M460" s="6">
        <f t="shared" si="38"/>
        <v>4777.2334252737182</v>
      </c>
      <c r="N460" s="7"/>
      <c r="O460" s="1"/>
      <c r="P460" s="6">
        <f t="shared" si="39"/>
        <v>3623.2440208316771</v>
      </c>
      <c r="Q460" s="7"/>
      <c r="R460" s="1"/>
      <c r="S460" s="6">
        <f t="shared" si="40"/>
        <v>3313.4030545431551</v>
      </c>
      <c r="T460" s="7"/>
      <c r="U460" s="1"/>
      <c r="V460" s="6">
        <f t="shared" si="41"/>
        <v>2614.7478103921749</v>
      </c>
      <c r="W460" s="7"/>
      <c r="X460" s="1"/>
      <c r="Y460" s="6">
        <f t="shared" si="42"/>
        <v>3168.1249028130183</v>
      </c>
      <c r="Z460" s="7"/>
      <c r="AA460" s="1"/>
      <c r="AB460" s="6">
        <f t="shared" si="43"/>
        <v>4940.8651910000008</v>
      </c>
      <c r="AC460" s="7"/>
      <c r="AD460" s="1"/>
      <c r="AE460" s="6">
        <f t="shared" si="44"/>
        <v>4507.9496785500251</v>
      </c>
      <c r="AF460" s="7"/>
      <c r="AG460" s="1"/>
      <c r="AH460" s="6">
        <f t="shared" si="45"/>
        <v>4700.8790835722393</v>
      </c>
      <c r="AI460" s="7"/>
      <c r="AJ460" s="1"/>
      <c r="AK460" s="6">
        <f t="shared" si="46"/>
        <v>5772.2475028321351</v>
      </c>
      <c r="AL460" s="7"/>
      <c r="AM460" s="1"/>
      <c r="AN460" s="6">
        <f t="shared" si="47"/>
        <v>4455.0972838310699</v>
      </c>
      <c r="AO460" s="7"/>
      <c r="AP460" s="1"/>
      <c r="AQ460" s="6">
        <f t="shared" si="48"/>
        <v>3539.4761529119432</v>
      </c>
    </row>
    <row r="461" spans="2:43" customFormat="1" ht="18" hidden="1" customHeight="1" outlineLevel="1" x14ac:dyDescent="0.3">
      <c r="B461" s="8" t="s">
        <v>34</v>
      </c>
      <c r="C461" s="1">
        <v>13</v>
      </c>
      <c r="D461" s="1" t="s">
        <v>1</v>
      </c>
      <c r="E461" s="1" t="s">
        <v>2</v>
      </c>
      <c r="F461" s="1"/>
      <c r="G461" s="1"/>
      <c r="H461" s="7"/>
      <c r="I461" s="1"/>
      <c r="J461" s="6">
        <f t="shared" si="37"/>
        <v>0</v>
      </c>
      <c r="K461" s="7"/>
      <c r="L461" s="1"/>
      <c r="M461" s="6">
        <f t="shared" si="38"/>
        <v>0</v>
      </c>
      <c r="N461" s="7"/>
      <c r="O461" s="1"/>
      <c r="P461" s="6">
        <f t="shared" si="39"/>
        <v>0</v>
      </c>
      <c r="Q461" s="7"/>
      <c r="R461" s="1"/>
      <c r="S461" s="6">
        <f t="shared" si="40"/>
        <v>0</v>
      </c>
      <c r="T461" s="7"/>
      <c r="U461" s="1"/>
      <c r="V461" s="6">
        <f t="shared" si="41"/>
        <v>0</v>
      </c>
      <c r="W461" s="7"/>
      <c r="X461" s="1"/>
      <c r="Y461" s="6">
        <f t="shared" si="42"/>
        <v>0</v>
      </c>
      <c r="Z461" s="7"/>
      <c r="AA461" s="1"/>
      <c r="AB461" s="6">
        <f t="shared" si="43"/>
        <v>0</v>
      </c>
      <c r="AC461" s="7"/>
      <c r="AD461" s="1"/>
      <c r="AE461" s="6">
        <f t="shared" si="44"/>
        <v>0</v>
      </c>
      <c r="AF461" s="7"/>
      <c r="AG461" s="1"/>
      <c r="AH461" s="6">
        <f t="shared" si="45"/>
        <v>0</v>
      </c>
      <c r="AI461" s="7"/>
      <c r="AJ461" s="1"/>
      <c r="AK461" s="6">
        <f t="shared" si="46"/>
        <v>0</v>
      </c>
      <c r="AL461" s="7"/>
      <c r="AM461" s="1"/>
      <c r="AN461" s="6">
        <f t="shared" si="47"/>
        <v>0</v>
      </c>
      <c r="AO461" s="7"/>
      <c r="AP461" s="1"/>
      <c r="AQ461" s="6">
        <f t="shared" si="48"/>
        <v>0</v>
      </c>
    </row>
    <row r="462" spans="2:43" customFormat="1" ht="18" hidden="1" customHeight="1" outlineLevel="1" x14ac:dyDescent="0.3">
      <c r="B462" s="8" t="s">
        <v>33</v>
      </c>
      <c r="C462" s="1">
        <v>14</v>
      </c>
      <c r="D462" s="1" t="s">
        <v>1</v>
      </c>
      <c r="E462" s="1" t="s">
        <v>2</v>
      </c>
      <c r="F462" s="1"/>
      <c r="G462" s="1"/>
      <c r="H462" s="7"/>
      <c r="I462" s="1"/>
      <c r="J462" s="6">
        <f t="shared" si="37"/>
        <v>0</v>
      </c>
      <c r="K462" s="7"/>
      <c r="L462" s="1"/>
      <c r="M462" s="6">
        <f t="shared" si="38"/>
        <v>0</v>
      </c>
      <c r="N462" s="7"/>
      <c r="O462" s="1"/>
      <c r="P462" s="6">
        <f t="shared" si="39"/>
        <v>0</v>
      </c>
      <c r="Q462" s="7"/>
      <c r="R462" s="1"/>
      <c r="S462" s="6">
        <f t="shared" si="40"/>
        <v>0</v>
      </c>
      <c r="T462" s="7"/>
      <c r="U462" s="1"/>
      <c r="V462" s="6">
        <f t="shared" si="41"/>
        <v>0</v>
      </c>
      <c r="W462" s="7"/>
      <c r="X462" s="1"/>
      <c r="Y462" s="6">
        <f t="shared" si="42"/>
        <v>0</v>
      </c>
      <c r="Z462" s="7"/>
      <c r="AA462" s="1"/>
      <c r="AB462" s="6">
        <f t="shared" si="43"/>
        <v>0</v>
      </c>
      <c r="AC462" s="7"/>
      <c r="AD462" s="1"/>
      <c r="AE462" s="6">
        <f t="shared" si="44"/>
        <v>0</v>
      </c>
      <c r="AF462" s="7"/>
      <c r="AG462" s="1"/>
      <c r="AH462" s="6">
        <f t="shared" si="45"/>
        <v>0</v>
      </c>
      <c r="AI462" s="7"/>
      <c r="AJ462" s="1"/>
      <c r="AK462" s="6">
        <f t="shared" si="46"/>
        <v>0</v>
      </c>
      <c r="AL462" s="7"/>
      <c r="AM462" s="1"/>
      <c r="AN462" s="6">
        <f t="shared" si="47"/>
        <v>0</v>
      </c>
      <c r="AO462" s="7"/>
      <c r="AP462" s="1"/>
      <c r="AQ462" s="6">
        <f t="shared" si="48"/>
        <v>0</v>
      </c>
    </row>
    <row r="463" spans="2:43" customFormat="1" ht="18" hidden="1" customHeight="1" outlineLevel="1" x14ac:dyDescent="0.3">
      <c r="B463" s="8" t="s">
        <v>32</v>
      </c>
      <c r="C463" s="1">
        <v>15</v>
      </c>
      <c r="D463" s="1" t="s">
        <v>1</v>
      </c>
      <c r="E463" s="1" t="s">
        <v>2</v>
      </c>
      <c r="F463" s="1"/>
      <c r="G463" s="1"/>
      <c r="H463" s="7"/>
      <c r="I463" s="1"/>
      <c r="J463" s="6">
        <f t="shared" si="37"/>
        <v>0</v>
      </c>
      <c r="K463" s="7"/>
      <c r="L463" s="1"/>
      <c r="M463" s="6">
        <f t="shared" si="38"/>
        <v>0</v>
      </c>
      <c r="N463" s="7"/>
      <c r="O463" s="1"/>
      <c r="P463" s="6">
        <f t="shared" si="39"/>
        <v>0</v>
      </c>
      <c r="Q463" s="7"/>
      <c r="R463" s="1"/>
      <c r="S463" s="6">
        <f t="shared" si="40"/>
        <v>0</v>
      </c>
      <c r="T463" s="7"/>
      <c r="U463" s="1"/>
      <c r="V463" s="6">
        <f t="shared" si="41"/>
        <v>0</v>
      </c>
      <c r="W463" s="7"/>
      <c r="X463" s="1"/>
      <c r="Y463" s="6">
        <f t="shared" si="42"/>
        <v>0</v>
      </c>
      <c r="Z463" s="7"/>
      <c r="AA463" s="1"/>
      <c r="AB463" s="6">
        <f t="shared" si="43"/>
        <v>0</v>
      </c>
      <c r="AC463" s="7"/>
      <c r="AD463" s="1"/>
      <c r="AE463" s="6">
        <f t="shared" si="44"/>
        <v>0</v>
      </c>
      <c r="AF463" s="7"/>
      <c r="AG463" s="1"/>
      <c r="AH463" s="6">
        <f t="shared" si="45"/>
        <v>0</v>
      </c>
      <c r="AI463" s="7"/>
      <c r="AJ463" s="1"/>
      <c r="AK463" s="6">
        <f t="shared" si="46"/>
        <v>0</v>
      </c>
      <c r="AL463" s="7"/>
      <c r="AM463" s="1"/>
      <c r="AN463" s="6">
        <f t="shared" si="47"/>
        <v>0</v>
      </c>
      <c r="AO463" s="7"/>
      <c r="AP463" s="1"/>
      <c r="AQ463" s="6">
        <f t="shared" si="48"/>
        <v>0</v>
      </c>
    </row>
    <row r="464" spans="2:43" customFormat="1" ht="18" hidden="1" customHeight="1" outlineLevel="1" x14ac:dyDescent="0.3">
      <c r="B464" s="8" t="s">
        <v>8</v>
      </c>
      <c r="C464" s="1">
        <v>16</v>
      </c>
      <c r="D464" s="1" t="s">
        <v>1</v>
      </c>
      <c r="E464" s="1" t="s">
        <v>2</v>
      </c>
      <c r="F464" s="1"/>
      <c r="G464" s="1"/>
      <c r="H464" s="7"/>
      <c r="I464" s="1"/>
      <c r="J464" s="6">
        <f t="shared" si="37"/>
        <v>0</v>
      </c>
      <c r="K464" s="7"/>
      <c r="L464" s="1"/>
      <c r="M464" s="6">
        <f t="shared" si="38"/>
        <v>0</v>
      </c>
      <c r="N464" s="7"/>
      <c r="O464" s="1"/>
      <c r="P464" s="6">
        <f t="shared" si="39"/>
        <v>0</v>
      </c>
      <c r="Q464" s="7"/>
      <c r="R464" s="1"/>
      <c r="S464" s="6">
        <f t="shared" si="40"/>
        <v>0</v>
      </c>
      <c r="T464" s="7"/>
      <c r="U464" s="1"/>
      <c r="V464" s="6">
        <f t="shared" si="41"/>
        <v>0</v>
      </c>
      <c r="W464" s="7"/>
      <c r="X464" s="1"/>
      <c r="Y464" s="6">
        <f t="shared" si="42"/>
        <v>0</v>
      </c>
      <c r="Z464" s="7"/>
      <c r="AA464" s="1"/>
      <c r="AB464" s="6">
        <f t="shared" si="43"/>
        <v>0</v>
      </c>
      <c r="AC464" s="7"/>
      <c r="AD464" s="1"/>
      <c r="AE464" s="6">
        <f t="shared" si="44"/>
        <v>0</v>
      </c>
      <c r="AF464" s="7"/>
      <c r="AG464" s="1"/>
      <c r="AH464" s="6">
        <f t="shared" si="45"/>
        <v>0</v>
      </c>
      <c r="AI464" s="7"/>
      <c r="AJ464" s="1"/>
      <c r="AK464" s="6">
        <f t="shared" si="46"/>
        <v>0</v>
      </c>
      <c r="AL464" s="7"/>
      <c r="AM464" s="1"/>
      <c r="AN464" s="6">
        <f t="shared" si="47"/>
        <v>0</v>
      </c>
      <c r="AO464" s="7"/>
      <c r="AP464" s="1"/>
      <c r="AQ464" s="6">
        <f t="shared" si="48"/>
        <v>0</v>
      </c>
    </row>
    <row r="465" spans="1:43" ht="18" hidden="1" customHeight="1" outlineLevel="1" x14ac:dyDescent="0.3">
      <c r="B465" s="8" t="s">
        <v>31</v>
      </c>
      <c r="C465" s="1">
        <v>17</v>
      </c>
      <c r="D465" s="1" t="s">
        <v>1</v>
      </c>
      <c r="E465" s="1" t="s">
        <v>2</v>
      </c>
      <c r="H465" s="7"/>
      <c r="J465" s="6">
        <f t="shared" si="37"/>
        <v>287.42567400000047</v>
      </c>
      <c r="K465" s="7"/>
      <c r="M465" s="6">
        <f t="shared" si="38"/>
        <v>1639.9373375609755</v>
      </c>
      <c r="N465" s="7"/>
      <c r="P465" s="6">
        <f t="shared" si="39"/>
        <v>700.64037073170732</v>
      </c>
      <c r="Q465" s="7"/>
      <c r="S465" s="6">
        <f t="shared" si="40"/>
        <v>777.09158097560976</v>
      </c>
      <c r="T465" s="7"/>
      <c r="V465" s="6">
        <f t="shared" si="41"/>
        <v>144.30044585365854</v>
      </c>
      <c r="W465" s="7"/>
      <c r="Y465" s="6">
        <f t="shared" si="42"/>
        <v>324.42858780487802</v>
      </c>
      <c r="Z465" s="7"/>
      <c r="AB465" s="6">
        <f t="shared" si="43"/>
        <v>938.66104902439031</v>
      </c>
      <c r="AC465" s="7"/>
      <c r="AE465" s="6">
        <f t="shared" si="44"/>
        <v>627.09425902439023</v>
      </c>
      <c r="AF465" s="7"/>
      <c r="AH465" s="6">
        <f t="shared" si="45"/>
        <v>283.74141902439027</v>
      </c>
      <c r="AI465" s="7"/>
      <c r="AK465" s="6">
        <f t="shared" si="46"/>
        <v>87.293919756097566</v>
      </c>
      <c r="AL465" s="7"/>
      <c r="AN465" s="6">
        <f t="shared" si="47"/>
        <v>77.120396599999992</v>
      </c>
      <c r="AO465" s="7"/>
      <c r="AQ465" s="6">
        <f t="shared" si="48"/>
        <v>386.96471159999999</v>
      </c>
    </row>
    <row r="466" spans="1:43" ht="18" hidden="1" customHeight="1" outlineLevel="1" x14ac:dyDescent="0.3">
      <c r="B466" s="8" t="s">
        <v>30</v>
      </c>
      <c r="C466" s="1">
        <v>18</v>
      </c>
      <c r="D466" s="1" t="s">
        <v>1</v>
      </c>
      <c r="E466" s="1" t="s">
        <v>2</v>
      </c>
      <c r="H466" s="7"/>
      <c r="J466" s="6">
        <f t="shared" si="37"/>
        <v>713.46899999999994</v>
      </c>
      <c r="K466" s="7"/>
      <c r="M466" s="6">
        <f t="shared" si="38"/>
        <v>496.30399999999997</v>
      </c>
      <c r="N466" s="7"/>
      <c r="P466" s="6">
        <f t="shared" si="39"/>
        <v>1000.381</v>
      </c>
      <c r="Q466" s="7"/>
      <c r="S466" s="6">
        <f t="shared" si="40"/>
        <v>683.28200000000004</v>
      </c>
      <c r="T466" s="7"/>
      <c r="V466" s="6">
        <f t="shared" si="41"/>
        <v>661.16200000000003</v>
      </c>
      <c r="W466" s="7"/>
      <c r="Y466" s="6">
        <f t="shared" si="42"/>
        <v>572.52599999999995</v>
      </c>
      <c r="Z466" s="7"/>
      <c r="AB466" s="6">
        <f t="shared" si="43"/>
        <v>684.56799999999998</v>
      </c>
      <c r="AC466" s="7"/>
      <c r="AE466" s="6">
        <f t="shared" si="44"/>
        <v>749.22</v>
      </c>
      <c r="AF466" s="7"/>
      <c r="AH466" s="6">
        <f t="shared" si="45"/>
        <v>923.952</v>
      </c>
      <c r="AI466" s="7"/>
      <c r="AK466" s="6">
        <f t="shared" si="46"/>
        <v>766.90499999999997</v>
      </c>
      <c r="AL466" s="7"/>
      <c r="AN466" s="6">
        <f t="shared" si="47"/>
        <v>717.89499999999998</v>
      </c>
      <c r="AO466" s="7"/>
      <c r="AQ466" s="6">
        <f t="shared" si="48"/>
        <v>808.69899999999996</v>
      </c>
    </row>
    <row r="467" spans="1:43" ht="18" hidden="1" customHeight="1" outlineLevel="1" x14ac:dyDescent="0.3">
      <c r="B467" s="8" t="s">
        <v>29</v>
      </c>
      <c r="C467" s="1">
        <v>19</v>
      </c>
      <c r="D467" s="1" t="s">
        <v>1</v>
      </c>
      <c r="E467" s="1" t="s">
        <v>2</v>
      </c>
      <c r="H467" s="7"/>
      <c r="J467" s="6">
        <f t="shared" si="37"/>
        <v>34.494336239915249</v>
      </c>
      <c r="K467" s="7"/>
      <c r="M467" s="6">
        <f t="shared" si="38"/>
        <v>117.57786536826647</v>
      </c>
      <c r="N467" s="7"/>
      <c r="P467" s="6">
        <f t="shared" si="39"/>
        <v>115.91026224041232</v>
      </c>
      <c r="Q467" s="7"/>
      <c r="S467" s="6">
        <f t="shared" si="40"/>
        <v>152.78514973533464</v>
      </c>
      <c r="T467" s="7"/>
      <c r="V467" s="6">
        <f t="shared" si="41"/>
        <v>121.90099662301293</v>
      </c>
      <c r="W467" s="7"/>
      <c r="Y467" s="6">
        <f t="shared" si="42"/>
        <v>84.504454854413524</v>
      </c>
      <c r="Z467" s="7"/>
      <c r="AB467" s="6">
        <f t="shared" si="43"/>
        <v>65.45868513423774</v>
      </c>
      <c r="AC467" s="7"/>
      <c r="AE467" s="6">
        <f t="shared" si="44"/>
        <v>60.868840156758104</v>
      </c>
      <c r="AF467" s="7"/>
      <c r="AH467" s="6">
        <f t="shared" si="45"/>
        <v>119.86899563318777</v>
      </c>
      <c r="AI467" s="7"/>
      <c r="AK467" s="6">
        <f t="shared" si="46"/>
        <v>116.44205091685954</v>
      </c>
      <c r="AL467" s="7"/>
      <c r="AN467" s="6">
        <f t="shared" si="47"/>
        <v>34.494336239915249</v>
      </c>
      <c r="AO467" s="7"/>
      <c r="AQ467" s="6">
        <f t="shared" si="48"/>
        <v>35.059155924421681</v>
      </c>
    </row>
    <row r="468" spans="1:43" ht="18" hidden="1" customHeight="1" outlineLevel="1" x14ac:dyDescent="0.3">
      <c r="B468" s="8" t="s">
        <v>28</v>
      </c>
      <c r="C468" s="1">
        <v>20</v>
      </c>
      <c r="D468" s="1" t="s">
        <v>1</v>
      </c>
      <c r="E468" s="1" t="s">
        <v>2</v>
      </c>
      <c r="H468" s="7"/>
      <c r="J468" s="6">
        <f t="shared" si="37"/>
        <v>0</v>
      </c>
      <c r="K468" s="7"/>
      <c r="M468" s="6">
        <f t="shared" si="38"/>
        <v>0</v>
      </c>
      <c r="N468" s="7"/>
      <c r="P468" s="6">
        <f t="shared" si="39"/>
        <v>0</v>
      </c>
      <c r="Q468" s="7"/>
      <c r="S468" s="6">
        <f t="shared" si="40"/>
        <v>0</v>
      </c>
      <c r="T468" s="7"/>
      <c r="V468" s="6">
        <f t="shared" si="41"/>
        <v>0</v>
      </c>
      <c r="W468" s="7"/>
      <c r="Y468" s="6">
        <f t="shared" si="42"/>
        <v>0</v>
      </c>
      <c r="Z468" s="7"/>
      <c r="AB468" s="6">
        <f t="shared" si="43"/>
        <v>0</v>
      </c>
      <c r="AC468" s="7"/>
      <c r="AE468" s="6">
        <f t="shared" si="44"/>
        <v>0</v>
      </c>
      <c r="AF468" s="7"/>
      <c r="AH468" s="6">
        <f t="shared" si="45"/>
        <v>0</v>
      </c>
      <c r="AI468" s="7"/>
      <c r="AK468" s="6">
        <f t="shared" si="46"/>
        <v>0</v>
      </c>
      <c r="AL468" s="7"/>
      <c r="AN468" s="6">
        <f t="shared" si="47"/>
        <v>0</v>
      </c>
      <c r="AO468" s="7"/>
      <c r="AQ468" s="6">
        <f t="shared" si="48"/>
        <v>0</v>
      </c>
    </row>
    <row r="469" spans="1:43" ht="18" hidden="1" customHeight="1" outlineLevel="1" x14ac:dyDescent="0.3">
      <c r="B469" s="8" t="s">
        <v>27</v>
      </c>
      <c r="C469" s="1">
        <v>21</v>
      </c>
      <c r="D469" s="1" t="s">
        <v>1</v>
      </c>
      <c r="E469" s="1" t="s">
        <v>2</v>
      </c>
      <c r="H469" s="7"/>
      <c r="J469" s="6">
        <f t="shared" si="37"/>
        <v>0</v>
      </c>
      <c r="K469" s="7"/>
      <c r="M469" s="6">
        <f t="shared" si="38"/>
        <v>0</v>
      </c>
      <c r="N469" s="7"/>
      <c r="P469" s="6">
        <f t="shared" si="39"/>
        <v>0</v>
      </c>
      <c r="Q469" s="7"/>
      <c r="S469" s="6">
        <f t="shared" si="40"/>
        <v>0</v>
      </c>
      <c r="T469" s="7"/>
      <c r="V469" s="6">
        <f t="shared" si="41"/>
        <v>0</v>
      </c>
      <c r="W469" s="7"/>
      <c r="Y469" s="6">
        <f t="shared" si="42"/>
        <v>0</v>
      </c>
      <c r="Z469" s="7"/>
      <c r="AB469" s="6">
        <f t="shared" si="43"/>
        <v>0</v>
      </c>
      <c r="AC469" s="7"/>
      <c r="AE469" s="6">
        <f t="shared" si="44"/>
        <v>0</v>
      </c>
      <c r="AF469" s="7"/>
      <c r="AH469" s="6">
        <f t="shared" si="45"/>
        <v>0</v>
      </c>
      <c r="AI469" s="7"/>
      <c r="AK469" s="6">
        <f t="shared" si="46"/>
        <v>0</v>
      </c>
      <c r="AL469" s="7"/>
      <c r="AN469" s="6">
        <f t="shared" si="47"/>
        <v>0</v>
      </c>
      <c r="AO469" s="7"/>
      <c r="AQ469" s="6">
        <f t="shared" si="48"/>
        <v>0</v>
      </c>
    </row>
    <row r="470" spans="1:43" ht="18" hidden="1" customHeight="1" outlineLevel="1" x14ac:dyDescent="0.3">
      <c r="B470" s="8" t="s">
        <v>26</v>
      </c>
      <c r="C470" s="1">
        <v>22</v>
      </c>
      <c r="D470" s="1" t="s">
        <v>1</v>
      </c>
      <c r="E470" s="1" t="s">
        <v>2</v>
      </c>
      <c r="H470" s="7"/>
      <c r="J470" s="6">
        <f t="shared" si="37"/>
        <v>0</v>
      </c>
      <c r="K470" s="7"/>
      <c r="M470" s="6">
        <f t="shared" si="38"/>
        <v>48.8</v>
      </c>
      <c r="N470" s="7"/>
      <c r="P470" s="6">
        <f t="shared" si="39"/>
        <v>282</v>
      </c>
      <c r="Q470" s="7"/>
      <c r="S470" s="6">
        <f t="shared" si="40"/>
        <v>287.70000000000005</v>
      </c>
      <c r="T470" s="7"/>
      <c r="V470" s="6">
        <f t="shared" si="41"/>
        <v>278.70000000000005</v>
      </c>
      <c r="W470" s="7"/>
      <c r="Y470" s="6">
        <f t="shared" si="42"/>
        <v>270.7</v>
      </c>
      <c r="Z470" s="7"/>
      <c r="AB470" s="6">
        <f t="shared" si="43"/>
        <v>273.5</v>
      </c>
      <c r="AC470" s="7"/>
      <c r="AE470" s="6">
        <f t="shared" si="44"/>
        <v>30.540745882501419</v>
      </c>
      <c r="AF470" s="7"/>
      <c r="AH470" s="6">
        <f t="shared" si="45"/>
        <v>12.663367347317548</v>
      </c>
      <c r="AI470" s="7"/>
      <c r="AK470" s="6">
        <f t="shared" si="46"/>
        <v>67.385421252491653</v>
      </c>
      <c r="AL470" s="7"/>
      <c r="AN470" s="6">
        <f t="shared" si="47"/>
        <v>14.210465517689375</v>
      </c>
      <c r="AO470" s="7"/>
      <c r="AQ470" s="6">
        <f t="shared" si="48"/>
        <v>40.9</v>
      </c>
    </row>
    <row r="471" spans="1:43" ht="18" hidden="1" customHeight="1" outlineLevel="1" x14ac:dyDescent="0.3">
      <c r="B471" s="5" t="s">
        <v>0</v>
      </c>
      <c r="C471" s="3"/>
      <c r="D471" s="3"/>
      <c r="E471" s="3"/>
      <c r="F471" s="3"/>
      <c r="G471" s="3"/>
      <c r="H471" s="4"/>
      <c r="I471" s="3"/>
      <c r="J471" s="2">
        <f>SUM(J449:J470)</f>
        <v>45309.596523363958</v>
      </c>
      <c r="K471" s="4"/>
      <c r="L471" s="3"/>
      <c r="M471" s="2">
        <f>SUM(M449:M470)</f>
        <v>78216.111181782238</v>
      </c>
      <c r="N471" s="4"/>
      <c r="O471" s="3"/>
      <c r="P471" s="2">
        <f>SUM(P449:P470)</f>
        <v>71086.4780325928</v>
      </c>
      <c r="Q471" s="4"/>
      <c r="R471" s="3"/>
      <c r="S471" s="2">
        <f>SUM(S449:S470)</f>
        <v>68485.516005780664</v>
      </c>
      <c r="T471" s="4"/>
      <c r="U471" s="3"/>
      <c r="V471" s="2">
        <f>SUM(V449:V470)</f>
        <v>66910.431244651918</v>
      </c>
      <c r="W471" s="4"/>
      <c r="X471" s="3"/>
      <c r="Y471" s="2">
        <f>SUM(Y449:Y470)</f>
        <v>73385.425588288752</v>
      </c>
      <c r="Z471" s="4"/>
      <c r="AA471" s="3"/>
      <c r="AB471" s="2">
        <f>SUM(AB449:AB470)</f>
        <v>80675.839752094776</v>
      </c>
      <c r="AC471" s="4"/>
      <c r="AD471" s="3"/>
      <c r="AE471" s="2">
        <f>SUM(AE449:AE470)</f>
        <v>84681.413802218376</v>
      </c>
      <c r="AF471" s="4"/>
      <c r="AG471" s="3"/>
      <c r="AH471" s="2">
        <f>SUM(AH449:AH470)</f>
        <v>85133.032285094334</v>
      </c>
      <c r="AI471" s="4"/>
      <c r="AJ471" s="3"/>
      <c r="AK471" s="2">
        <f>SUM(AK449:AK470)</f>
        <v>86341.923573868655</v>
      </c>
      <c r="AL471" s="4"/>
      <c r="AM471" s="3"/>
      <c r="AN471" s="2">
        <f>SUM(AN449:AN470)</f>
        <v>64829.888479284164</v>
      </c>
      <c r="AO471" s="4"/>
      <c r="AP471" s="3"/>
      <c r="AQ471" s="2">
        <f>SUM(AQ449:AQ470)</f>
        <v>62466.772732553924</v>
      </c>
    </row>
    <row r="472" spans="1:43" ht="28" hidden="1" customHeight="1" outlineLevel="1" x14ac:dyDescent="0.3">
      <c r="A472" s="24"/>
      <c r="B472" s="23" t="s">
        <v>25</v>
      </c>
      <c r="H472" s="7"/>
      <c r="J472" s="13"/>
      <c r="K472" s="7"/>
      <c r="M472" s="13"/>
      <c r="N472" s="7"/>
      <c r="P472" s="13"/>
      <c r="Q472" s="7"/>
      <c r="S472" s="13"/>
      <c r="T472" s="7"/>
      <c r="V472" s="13"/>
      <c r="W472" s="7"/>
      <c r="Y472" s="13"/>
      <c r="Z472" s="7"/>
      <c r="AB472" s="13"/>
      <c r="AC472" s="7"/>
      <c r="AE472" s="13"/>
      <c r="AF472" s="7"/>
      <c r="AH472" s="13"/>
      <c r="AI472" s="7"/>
      <c r="AK472" s="13"/>
      <c r="AL472" s="7"/>
      <c r="AN472" s="13"/>
      <c r="AO472" s="7"/>
      <c r="AQ472" s="13"/>
    </row>
    <row r="473" spans="1:43" ht="18" hidden="1" customHeight="1" outlineLevel="1" x14ac:dyDescent="0.3">
      <c r="B473" s="22" t="s">
        <v>24</v>
      </c>
      <c r="C473" s="20"/>
      <c r="D473" s="20"/>
      <c r="E473" s="20"/>
      <c r="F473" s="20"/>
      <c r="G473" s="20"/>
      <c r="H473" s="21"/>
      <c r="I473" s="20"/>
      <c r="J473" s="19"/>
      <c r="K473" s="21"/>
      <c r="L473" s="20"/>
      <c r="M473" s="19"/>
      <c r="N473" s="21"/>
      <c r="O473" s="20"/>
      <c r="P473" s="19"/>
      <c r="Q473" s="21"/>
      <c r="R473" s="20"/>
      <c r="S473" s="19"/>
      <c r="T473" s="21"/>
      <c r="U473" s="20"/>
      <c r="V473" s="19"/>
      <c r="W473" s="21"/>
      <c r="X473" s="20"/>
      <c r="Y473" s="19"/>
      <c r="Z473" s="21"/>
      <c r="AA473" s="20"/>
      <c r="AB473" s="19"/>
      <c r="AC473" s="21"/>
      <c r="AD473" s="20"/>
      <c r="AE473" s="19"/>
      <c r="AF473" s="21"/>
      <c r="AG473" s="20"/>
      <c r="AH473" s="19"/>
      <c r="AI473" s="21"/>
      <c r="AJ473" s="20"/>
      <c r="AK473" s="19"/>
      <c r="AL473" s="21"/>
      <c r="AM473" s="20"/>
      <c r="AN473" s="19"/>
      <c r="AO473" s="21"/>
      <c r="AP473" s="20"/>
      <c r="AQ473" s="19"/>
    </row>
    <row r="474" spans="1:43" ht="18" hidden="1" customHeight="1" outlineLevel="1" x14ac:dyDescent="0.3">
      <c r="B474" s="8" t="s">
        <v>18</v>
      </c>
      <c r="C474" s="1" t="s">
        <v>1</v>
      </c>
      <c r="D474" s="1" t="s">
        <v>17</v>
      </c>
      <c r="E474" s="1" t="s">
        <v>1</v>
      </c>
      <c r="H474" s="7"/>
      <c r="J474" s="6">
        <f t="shared" ref="J474:J481" si="49">SUMIFS(J$9:J$378,$D$9:$D$378,$D474,$E$9:$E$378,$E474)</f>
        <v>0</v>
      </c>
      <c r="K474" s="7"/>
      <c r="M474" s="6">
        <f t="shared" ref="M474:M481" si="50">SUMIFS(M$9:M$378,$D$9:$D$378,$D474,$E$9:$E$378,$E474)</f>
        <v>86474.380657600937</v>
      </c>
      <c r="N474" s="7"/>
      <c r="P474" s="6">
        <f t="shared" ref="P474:P481" si="51">SUMIFS(P$9:P$378,$D$9:$D$378,$D474,$E$9:$E$378,$E474)</f>
        <v>87165.016284649493</v>
      </c>
      <c r="Q474" s="7"/>
      <c r="S474" s="6">
        <f t="shared" ref="S474:S481" si="52">SUMIFS(S$9:S$378,$D$9:$D$378,$D474,$E$9:$E$378,$E474)</f>
        <v>81851.834937298205</v>
      </c>
      <c r="T474" s="7"/>
      <c r="V474" s="6">
        <f t="shared" ref="V474:V481" si="53">SUMIFS(V$9:V$378,$D$9:$D$378,$D474,$E$9:$E$378,$E474)</f>
        <v>75358.285571666303</v>
      </c>
      <c r="W474" s="7"/>
      <c r="Y474" s="6">
        <f t="shared" ref="Y474:Y481" si="54">SUMIFS(Y$9:Y$378,$D$9:$D$378,$D474,$E$9:$E$378,$E474)</f>
        <v>68935.792756117444</v>
      </c>
      <c r="Z474" s="7"/>
      <c r="AB474" s="6">
        <f t="shared" ref="AB474:AB481" si="55">SUMIFS(AB$9:AB$378,$D$9:$D$378,$D474,$E$9:$E$378,$E474)</f>
        <v>69807.167193034373</v>
      </c>
      <c r="AC474" s="7"/>
      <c r="AE474" s="6">
        <f t="shared" ref="AE474:AE481" si="56">SUMIFS(AE$9:AE$378,$D$9:$D$378,$D474,$E$9:$E$378,$E474)</f>
        <v>77939.143451467055</v>
      </c>
      <c r="AF474" s="7"/>
      <c r="AH474" s="6">
        <f t="shared" ref="AH474:AH481" si="57">SUMIFS(AH$9:AH$378,$D$9:$D$378,$D474,$E$9:$E$378,$E474)</f>
        <v>82591.943230064644</v>
      </c>
      <c r="AI474" s="7"/>
      <c r="AK474" s="6">
        <f t="shared" ref="AK474:AK481" si="58">SUMIFS(AK$9:AK$378,$D$9:$D$378,$D474,$E$9:$E$378,$E474)</f>
        <v>87301.987108689209</v>
      </c>
      <c r="AL474" s="7"/>
      <c r="AN474" s="6">
        <f t="shared" ref="AN474:AN481" si="59">SUMIFS(AN$9:AN$378,$D$9:$D$378,$D474,$E$9:$E$378,$E474)</f>
        <v>69185.534720870375</v>
      </c>
      <c r="AO474" s="7"/>
      <c r="AQ474" s="6">
        <f t="shared" ref="AQ474:AQ481" si="60">SUMIFS(AQ$9:AQ$378,$D$9:$D$378,$D474,$E$9:$E$378,$E474)</f>
        <v>88109.974202984129</v>
      </c>
    </row>
    <row r="475" spans="1:43" ht="18" hidden="1" customHeight="1" outlineLevel="1" x14ac:dyDescent="0.3">
      <c r="B475" s="8" t="s">
        <v>16</v>
      </c>
      <c r="C475" s="1" t="s">
        <v>1</v>
      </c>
      <c r="D475" s="1" t="s">
        <v>15</v>
      </c>
      <c r="E475" s="1" t="s">
        <v>1</v>
      </c>
      <c r="H475" s="7"/>
      <c r="J475" s="6">
        <f t="shared" si="49"/>
        <v>15307.896561582063</v>
      </c>
      <c r="K475" s="7"/>
      <c r="M475" s="6">
        <f t="shared" si="50"/>
        <v>75571.891979061678</v>
      </c>
      <c r="N475" s="7"/>
      <c r="P475" s="6">
        <f t="shared" si="51"/>
        <v>76620.540241872528</v>
      </c>
      <c r="Q475" s="7"/>
      <c r="S475" s="6">
        <f t="shared" si="52"/>
        <v>76250.405280331383</v>
      </c>
      <c r="T475" s="7"/>
      <c r="V475" s="6">
        <f t="shared" si="53"/>
        <v>77595.369552563003</v>
      </c>
      <c r="W475" s="7"/>
      <c r="Y475" s="6">
        <f t="shared" si="54"/>
        <v>77720.505924597208</v>
      </c>
      <c r="Z475" s="7"/>
      <c r="AB475" s="6">
        <f t="shared" si="55"/>
        <v>79300.881529230945</v>
      </c>
      <c r="AC475" s="7"/>
      <c r="AE475" s="6">
        <f t="shared" si="56"/>
        <v>81556.560622469988</v>
      </c>
      <c r="AF475" s="7"/>
      <c r="AH475" s="6">
        <f t="shared" si="57"/>
        <v>82282.394458116483</v>
      </c>
      <c r="AI475" s="7"/>
      <c r="AK475" s="6">
        <f t="shared" si="58"/>
        <v>83516.335661155885</v>
      </c>
      <c r="AL475" s="7"/>
      <c r="AN475" s="6">
        <f t="shared" si="59"/>
        <v>77532.28868826793</v>
      </c>
      <c r="AO475" s="7"/>
      <c r="AQ475" s="6">
        <f t="shared" si="60"/>
        <v>85425.21500031912</v>
      </c>
    </row>
    <row r="476" spans="1:43" ht="18" hidden="1" customHeight="1" outlineLevel="1" x14ac:dyDescent="0.3">
      <c r="B476" s="8" t="s">
        <v>12</v>
      </c>
      <c r="C476" s="1" t="s">
        <v>1</v>
      </c>
      <c r="D476" s="1" t="s">
        <v>11</v>
      </c>
      <c r="E476" s="1" t="s">
        <v>1</v>
      </c>
      <c r="H476" s="7"/>
      <c r="J476" s="6">
        <f t="shared" si="49"/>
        <v>13782.03724769369</v>
      </c>
      <c r="K476" s="7"/>
      <c r="M476" s="6">
        <f t="shared" si="50"/>
        <v>23216.600353292859</v>
      </c>
      <c r="N476" s="7"/>
      <c r="P476" s="6">
        <f t="shared" si="51"/>
        <v>24372.370797110412</v>
      </c>
      <c r="Q476" s="7"/>
      <c r="S476" s="6">
        <f t="shared" si="52"/>
        <v>26350.586874152599</v>
      </c>
      <c r="T476" s="7"/>
      <c r="V476" s="6">
        <f t="shared" si="53"/>
        <v>22266.800841124961</v>
      </c>
      <c r="W476" s="7"/>
      <c r="Y476" s="6">
        <f t="shared" si="54"/>
        <v>21415.994992863183</v>
      </c>
      <c r="Z476" s="7"/>
      <c r="AB476" s="6">
        <f t="shared" si="55"/>
        <v>21648.338928509609</v>
      </c>
      <c r="AC476" s="7"/>
      <c r="AE476" s="6">
        <f t="shared" si="56"/>
        <v>22589.325720426685</v>
      </c>
      <c r="AF476" s="7"/>
      <c r="AH476" s="6">
        <f t="shared" si="57"/>
        <v>24105.388282957749</v>
      </c>
      <c r="AI476" s="7"/>
      <c r="AK476" s="6">
        <f t="shared" si="58"/>
        <v>25710.578389224193</v>
      </c>
      <c r="AL476" s="7"/>
      <c r="AN476" s="6">
        <f t="shared" si="59"/>
        <v>24252.459103624067</v>
      </c>
      <c r="AO476" s="7"/>
      <c r="AQ476" s="6">
        <f t="shared" si="60"/>
        <v>23878.181440000622</v>
      </c>
    </row>
    <row r="477" spans="1:43" ht="18" hidden="1" customHeight="1" outlineLevel="1" x14ac:dyDescent="0.3">
      <c r="B477" s="8" t="s">
        <v>14</v>
      </c>
      <c r="C477" s="1" t="s">
        <v>1</v>
      </c>
      <c r="D477" s="1" t="s">
        <v>13</v>
      </c>
      <c r="E477" s="1" t="s">
        <v>1</v>
      </c>
      <c r="H477" s="7"/>
      <c r="J477" s="6">
        <f t="shared" si="49"/>
        <v>50490.907098690281</v>
      </c>
      <c r="K477" s="7"/>
      <c r="M477" s="6">
        <f t="shared" si="50"/>
        <v>62739.935427837292</v>
      </c>
      <c r="N477" s="7"/>
      <c r="P477" s="6">
        <f t="shared" si="51"/>
        <v>56961.40766392638</v>
      </c>
      <c r="Q477" s="7"/>
      <c r="S477" s="6">
        <f t="shared" si="52"/>
        <v>55372.864223043784</v>
      </c>
      <c r="T477" s="7"/>
      <c r="V477" s="6">
        <f t="shared" si="53"/>
        <v>55670.873621586768</v>
      </c>
      <c r="W477" s="7"/>
      <c r="Y477" s="6">
        <f t="shared" si="54"/>
        <v>61480.854743320611</v>
      </c>
      <c r="Z477" s="7"/>
      <c r="AB477" s="6">
        <f t="shared" si="55"/>
        <v>67280.269608148563</v>
      </c>
      <c r="AC477" s="7"/>
      <c r="AE477" s="6">
        <f t="shared" si="56"/>
        <v>72582.010286173012</v>
      </c>
      <c r="AF477" s="7"/>
      <c r="AH477" s="6">
        <f t="shared" si="57"/>
        <v>73713.251843917256</v>
      </c>
      <c r="AI477" s="7"/>
      <c r="AK477" s="6">
        <f t="shared" si="58"/>
        <v>77335.012789670684</v>
      </c>
      <c r="AL477" s="7"/>
      <c r="AN477" s="6">
        <f t="shared" si="59"/>
        <v>62022.817104819937</v>
      </c>
      <c r="AO477" s="7"/>
      <c r="AQ477" s="6">
        <f t="shared" si="60"/>
        <v>65493.807595627426</v>
      </c>
    </row>
    <row r="478" spans="1:43" ht="18" hidden="1" customHeight="1" outlineLevel="1" x14ac:dyDescent="0.3">
      <c r="B478" s="8" t="s">
        <v>10</v>
      </c>
      <c r="C478" s="1" t="s">
        <v>1</v>
      </c>
      <c r="D478" s="1" t="s">
        <v>9</v>
      </c>
      <c r="E478" s="1" t="s">
        <v>1</v>
      </c>
      <c r="H478" s="7"/>
      <c r="J478" s="6">
        <f t="shared" si="49"/>
        <v>4889.8538224473423</v>
      </c>
      <c r="K478" s="7"/>
      <c r="M478" s="6">
        <f t="shared" si="50"/>
        <v>6946.6304477333333</v>
      </c>
      <c r="N478" s="7"/>
      <c r="P478" s="6">
        <f t="shared" si="51"/>
        <v>4360.8121805555547</v>
      </c>
      <c r="Q478" s="7"/>
      <c r="S478" s="6">
        <f t="shared" si="52"/>
        <v>3785.3655779222222</v>
      </c>
      <c r="T478" s="7"/>
      <c r="V478" s="6">
        <f t="shared" si="53"/>
        <v>4713.1221279555548</v>
      </c>
      <c r="W478" s="7"/>
      <c r="Y478" s="6">
        <f t="shared" si="54"/>
        <v>4237.0947669155548</v>
      </c>
      <c r="Z478" s="7"/>
      <c r="AB478" s="6">
        <f t="shared" si="55"/>
        <v>4471.4685903755553</v>
      </c>
      <c r="AC478" s="7"/>
      <c r="AE478" s="6">
        <f t="shared" si="56"/>
        <v>5228.4380729688892</v>
      </c>
      <c r="AF478" s="7"/>
      <c r="AH478" s="6">
        <f t="shared" si="57"/>
        <v>5176.2043620222221</v>
      </c>
      <c r="AI478" s="7"/>
      <c r="AK478" s="6">
        <f t="shared" si="58"/>
        <v>5194.1463891422227</v>
      </c>
      <c r="AL478" s="7"/>
      <c r="AN478" s="6">
        <f t="shared" si="59"/>
        <v>5994.6051941437509</v>
      </c>
      <c r="AO478" s="7"/>
      <c r="AQ478" s="6">
        <f t="shared" si="60"/>
        <v>9162.7121702095028</v>
      </c>
    </row>
    <row r="479" spans="1:43" ht="18" hidden="1" customHeight="1" outlineLevel="1" x14ac:dyDescent="0.3">
      <c r="B479" s="8" t="s">
        <v>8</v>
      </c>
      <c r="C479" s="1" t="s">
        <v>1</v>
      </c>
      <c r="D479" s="1" t="s">
        <v>7</v>
      </c>
      <c r="E479" s="1" t="s">
        <v>1</v>
      </c>
      <c r="H479" s="7"/>
      <c r="J479" s="6">
        <f t="shared" si="49"/>
        <v>4230</v>
      </c>
      <c r="K479" s="7"/>
      <c r="M479" s="6">
        <f t="shared" si="50"/>
        <v>3000</v>
      </c>
      <c r="N479" s="7"/>
      <c r="P479" s="6">
        <f t="shared" si="51"/>
        <v>3700</v>
      </c>
      <c r="Q479" s="7"/>
      <c r="S479" s="6">
        <f t="shared" si="52"/>
        <v>4700</v>
      </c>
      <c r="T479" s="7"/>
      <c r="V479" s="6">
        <f t="shared" si="53"/>
        <v>4583.7320574162677</v>
      </c>
      <c r="W479" s="7"/>
      <c r="Y479" s="6">
        <f t="shared" si="54"/>
        <v>4569.377990430622</v>
      </c>
      <c r="Z479" s="7"/>
      <c r="AB479" s="6">
        <f t="shared" si="55"/>
        <v>4675.9808612440193</v>
      </c>
      <c r="AC479" s="7"/>
      <c r="AE479" s="6">
        <f t="shared" si="56"/>
        <v>5128.9569377990438</v>
      </c>
      <c r="AF479" s="7"/>
      <c r="AH479" s="6">
        <f t="shared" si="57"/>
        <v>4699.5215311004786</v>
      </c>
      <c r="AI479" s="7"/>
      <c r="AK479" s="6">
        <f t="shared" si="58"/>
        <v>5111.0047846889947</v>
      </c>
      <c r="AL479" s="7"/>
      <c r="AN479" s="6">
        <f t="shared" si="59"/>
        <v>4500</v>
      </c>
      <c r="AO479" s="7"/>
      <c r="AQ479" s="6">
        <f t="shared" si="60"/>
        <v>4601.4354066985652</v>
      </c>
    </row>
    <row r="480" spans="1:43" ht="18" hidden="1" customHeight="1" outlineLevel="1" x14ac:dyDescent="0.3">
      <c r="B480" s="8" t="s">
        <v>6</v>
      </c>
      <c r="C480" s="1" t="s">
        <v>1</v>
      </c>
      <c r="D480" s="1" t="s">
        <v>5</v>
      </c>
      <c r="E480" s="1" t="s">
        <v>1</v>
      </c>
      <c r="H480" s="7"/>
      <c r="J480" s="6">
        <f t="shared" si="49"/>
        <v>1035.3890102399157</v>
      </c>
      <c r="K480" s="7"/>
      <c r="M480" s="6">
        <f t="shared" si="50"/>
        <v>2253.8192029292418</v>
      </c>
      <c r="N480" s="7"/>
      <c r="P480" s="6">
        <f t="shared" si="51"/>
        <v>1816.9316329721196</v>
      </c>
      <c r="Q480" s="7"/>
      <c r="S480" s="6">
        <f t="shared" si="52"/>
        <v>1613.1587307109444</v>
      </c>
      <c r="T480" s="7"/>
      <c r="V480" s="6">
        <f t="shared" si="53"/>
        <v>927.36344247667148</v>
      </c>
      <c r="W480" s="7"/>
      <c r="Y480" s="6">
        <f t="shared" si="54"/>
        <v>981.45904265929153</v>
      </c>
      <c r="Z480" s="7"/>
      <c r="AB480" s="6">
        <f t="shared" si="55"/>
        <v>1688.6877341586282</v>
      </c>
      <c r="AC480" s="7"/>
      <c r="AE480" s="6">
        <f t="shared" si="56"/>
        <v>1437.1830991811485</v>
      </c>
      <c r="AF480" s="7"/>
      <c r="AH480" s="6">
        <f t="shared" si="57"/>
        <v>1327.5624146575781</v>
      </c>
      <c r="AI480" s="7"/>
      <c r="AK480" s="6">
        <f t="shared" si="58"/>
        <v>970.64097067295711</v>
      </c>
      <c r="AL480" s="7"/>
      <c r="AN480" s="6">
        <f t="shared" si="59"/>
        <v>829.50973283991527</v>
      </c>
      <c r="AO480" s="7"/>
      <c r="AQ480" s="6">
        <f t="shared" si="60"/>
        <v>1230.7228675244214</v>
      </c>
    </row>
    <row r="481" spans="2:43" customFormat="1" ht="18" hidden="1" customHeight="1" outlineLevel="1" x14ac:dyDescent="0.3">
      <c r="B481" s="8" t="s">
        <v>4</v>
      </c>
      <c r="C481" s="1" t="s">
        <v>1</v>
      </c>
      <c r="D481" s="1" t="s">
        <v>3</v>
      </c>
      <c r="E481" s="1" t="s">
        <v>1</v>
      </c>
      <c r="F481" s="1"/>
      <c r="G481" s="1"/>
      <c r="H481" s="7"/>
      <c r="I481" s="1"/>
      <c r="J481" s="6">
        <f t="shared" si="49"/>
        <v>271.44740000000002</v>
      </c>
      <c r="K481" s="7"/>
      <c r="L481" s="1"/>
      <c r="M481" s="6">
        <f t="shared" si="50"/>
        <v>4171.4000000000005</v>
      </c>
      <c r="N481" s="7"/>
      <c r="O481" s="1"/>
      <c r="P481" s="6">
        <f t="shared" si="51"/>
        <v>4867.7</v>
      </c>
      <c r="Q481" s="7"/>
      <c r="R481" s="1"/>
      <c r="S481" s="6">
        <f t="shared" si="52"/>
        <v>5139.0999999999995</v>
      </c>
      <c r="T481" s="7"/>
      <c r="U481" s="1"/>
      <c r="V481" s="6">
        <f t="shared" si="53"/>
        <v>5169.8</v>
      </c>
      <c r="W481" s="7"/>
      <c r="X481" s="1"/>
      <c r="Y481" s="6">
        <f t="shared" si="54"/>
        <v>5102.8</v>
      </c>
      <c r="Z481" s="7"/>
      <c r="AA481" s="1"/>
      <c r="AB481" s="6">
        <f t="shared" si="55"/>
        <v>5494.2</v>
      </c>
      <c r="AC481" s="7"/>
      <c r="AD481" s="1"/>
      <c r="AE481" s="6">
        <f t="shared" si="56"/>
        <v>5336.4407458825008</v>
      </c>
      <c r="AF481" s="7"/>
      <c r="AG481" s="1"/>
      <c r="AH481" s="6">
        <f t="shared" si="57"/>
        <v>5639.9633673473181</v>
      </c>
      <c r="AI481" s="7"/>
      <c r="AJ481" s="1"/>
      <c r="AK481" s="6">
        <f t="shared" si="58"/>
        <v>6013.3854212524921</v>
      </c>
      <c r="AL481" s="7"/>
      <c r="AM481" s="1"/>
      <c r="AN481" s="6">
        <f t="shared" si="59"/>
        <v>6949.6104655176887</v>
      </c>
      <c r="AO481" s="7"/>
      <c r="AP481" s="1"/>
      <c r="AQ481" s="6">
        <f t="shared" si="60"/>
        <v>7827.2999999999993</v>
      </c>
    </row>
    <row r="482" spans="2:43" customFormat="1" ht="18" hidden="1" customHeight="1" outlineLevel="1" x14ac:dyDescent="0.3">
      <c r="B482" s="5" t="s">
        <v>23</v>
      </c>
      <c r="C482" s="3"/>
      <c r="D482" s="3"/>
      <c r="E482" s="3"/>
      <c r="F482" s="3"/>
      <c r="G482" s="3"/>
      <c r="H482" s="4"/>
      <c r="I482" s="3"/>
      <c r="J482" s="2">
        <f>SUM(J474:J481)</f>
        <v>90007.5311406533</v>
      </c>
      <c r="K482" s="4"/>
      <c r="L482" s="3"/>
      <c r="M482" s="2">
        <f>SUM(M474:M481)</f>
        <v>264374.65806845535</v>
      </c>
      <c r="N482" s="4"/>
      <c r="O482" s="3"/>
      <c r="P482" s="2">
        <f>SUM(P474:P481)</f>
        <v>259864.7788010865</v>
      </c>
      <c r="Q482" s="4"/>
      <c r="R482" s="3"/>
      <c r="S482" s="2">
        <f>SUM(S474:S481)</f>
        <v>255063.31562345914</v>
      </c>
      <c r="T482" s="4"/>
      <c r="U482" s="3"/>
      <c r="V482" s="2">
        <f>SUM(V474:V481)</f>
        <v>246285.34721478951</v>
      </c>
      <c r="W482" s="4"/>
      <c r="X482" s="3"/>
      <c r="Y482" s="2">
        <f>SUM(Y474:Y481)</f>
        <v>244443.8802169039</v>
      </c>
      <c r="Z482" s="4"/>
      <c r="AA482" s="3"/>
      <c r="AB482" s="2">
        <f>SUM(AB474:AB481)</f>
        <v>254366.99444470173</v>
      </c>
      <c r="AC482" s="4"/>
      <c r="AD482" s="3"/>
      <c r="AE482" s="2">
        <f>SUM(AE474:AE481)</f>
        <v>271798.05893636832</v>
      </c>
      <c r="AF482" s="4"/>
      <c r="AG482" s="3"/>
      <c r="AH482" s="2">
        <f>SUM(AH474:AH481)</f>
        <v>279536.22949018376</v>
      </c>
      <c r="AI482" s="4"/>
      <c r="AJ482" s="3"/>
      <c r="AK482" s="2">
        <f>SUM(AK474:AK481)</f>
        <v>291153.0915144966</v>
      </c>
      <c r="AL482" s="4"/>
      <c r="AM482" s="3"/>
      <c r="AN482" s="2">
        <f>SUM(AN474:AN481)</f>
        <v>251266.82501008364</v>
      </c>
      <c r="AO482" s="4"/>
      <c r="AP482" s="3"/>
      <c r="AQ482" s="2">
        <f>SUM(AQ474:AQ481)</f>
        <v>285729.34868336376</v>
      </c>
    </row>
    <row r="483" spans="2:43" customFormat="1" ht="18" hidden="1" customHeight="1" outlineLevel="1" x14ac:dyDescent="0.3">
      <c r="B483" s="17" t="s">
        <v>22</v>
      </c>
      <c r="C483" s="15"/>
      <c r="D483" s="15"/>
      <c r="E483" s="15"/>
      <c r="F483" s="15"/>
      <c r="G483" s="15"/>
      <c r="H483" s="16"/>
      <c r="I483" s="15"/>
      <c r="J483" s="14"/>
      <c r="K483" s="16"/>
      <c r="L483" s="15"/>
      <c r="M483" s="14"/>
      <c r="N483" s="16"/>
      <c r="O483" s="15"/>
      <c r="P483" s="14"/>
      <c r="Q483" s="16"/>
      <c r="R483" s="15"/>
      <c r="S483" s="14"/>
      <c r="T483" s="16"/>
      <c r="U483" s="15"/>
      <c r="V483" s="14"/>
      <c r="W483" s="16"/>
      <c r="X483" s="15"/>
      <c r="Y483" s="14"/>
      <c r="Z483" s="16"/>
      <c r="AA483" s="15"/>
      <c r="AB483" s="14"/>
      <c r="AC483" s="16"/>
      <c r="AD483" s="15"/>
      <c r="AE483" s="14"/>
      <c r="AF483" s="16"/>
      <c r="AG483" s="15"/>
      <c r="AH483" s="14"/>
      <c r="AI483" s="16"/>
      <c r="AJ483" s="15"/>
      <c r="AK483" s="14"/>
      <c r="AL483" s="16"/>
      <c r="AM483" s="15"/>
      <c r="AN483" s="14"/>
      <c r="AO483" s="16"/>
      <c r="AP483" s="15"/>
      <c r="AQ483" s="14"/>
    </row>
    <row r="484" spans="2:43" customFormat="1" ht="18" hidden="1" customHeight="1" outlineLevel="1" x14ac:dyDescent="0.3">
      <c r="B484" s="8" t="s">
        <v>18</v>
      </c>
      <c r="C484" s="1" t="s">
        <v>1</v>
      </c>
      <c r="D484" s="1" t="s">
        <v>17</v>
      </c>
      <c r="E484" s="1" t="s">
        <v>21</v>
      </c>
      <c r="F484" s="1"/>
      <c r="G484" s="1"/>
      <c r="H484" s="7"/>
      <c r="I484" s="1"/>
      <c r="J484" s="6">
        <f t="shared" ref="J484:J491" si="61">SUMIFS(J$9:J$378,$D$9:$D$378,$D484,$E$9:$E$378,$E484)</f>
        <v>0</v>
      </c>
      <c r="K484" s="7"/>
      <c r="L484" s="1"/>
      <c r="M484" s="6">
        <f t="shared" ref="M484:M491" si="62">SUMIFS(M$9:M$378,$D$9:$D$378,$D484,$E$9:$E$378,$E484)</f>
        <v>16875.137828050563</v>
      </c>
      <c r="N484" s="7"/>
      <c r="O484" s="1"/>
      <c r="P484" s="6">
        <f t="shared" ref="P484:P491" si="63">SUMIFS(P$9:P$378,$D$9:$D$378,$D484,$E$9:$E$378,$E484)</f>
        <v>17760.569141532353</v>
      </c>
      <c r="Q484" s="7"/>
      <c r="R484" s="1"/>
      <c r="S484" s="6">
        <f t="shared" ref="S484:S491" si="64">SUMIFS(S$9:S$378,$D$9:$D$378,$D484,$E$9:$E$378,$E484)</f>
        <v>18821.212697895742</v>
      </c>
      <c r="T484" s="7"/>
      <c r="U484" s="1"/>
      <c r="V484" s="6">
        <f t="shared" ref="V484:V491" si="65">SUMIFS(V$9:V$378,$D$9:$D$378,$D484,$E$9:$E$378,$E484)</f>
        <v>18986.410146272698</v>
      </c>
      <c r="W484" s="7"/>
      <c r="X484" s="1"/>
      <c r="Y484" s="6">
        <f t="shared" ref="Y484:Y491" si="66">SUMIFS(Y$9:Y$378,$D$9:$D$378,$D484,$E$9:$E$378,$E484)</f>
        <v>19104.321271037214</v>
      </c>
      <c r="Z484" s="7"/>
      <c r="AA484" s="1"/>
      <c r="AB484" s="6">
        <f t="shared" ref="AB484:AB491" si="67">SUMIFS(AB$9:AB$378,$D$9:$D$378,$D484,$E$9:$E$378,$E484)</f>
        <v>19492.391731477001</v>
      </c>
      <c r="AC484" s="7"/>
      <c r="AD484" s="1"/>
      <c r="AE484" s="6">
        <f t="shared" ref="AE484:AE491" si="68">SUMIFS(AE$9:AE$378,$D$9:$D$378,$D484,$E$9:$E$378,$E484)</f>
        <v>21175.011902496553</v>
      </c>
      <c r="AF484" s="7"/>
      <c r="AG484" s="1"/>
      <c r="AH484" s="6">
        <f t="shared" ref="AH484:AH491" si="69">SUMIFS(AH$9:AH$378,$D$9:$D$378,$D484,$E$9:$E$378,$E484)</f>
        <v>22148.085498214106</v>
      </c>
      <c r="AI484" s="7"/>
      <c r="AJ484" s="1"/>
      <c r="AK484" s="6">
        <f t="shared" ref="AK484:AK491" si="70">SUMIFS(AK$9:AK$378,$D$9:$D$378,$D484,$E$9:$E$378,$E484)</f>
        <v>22065.962147483024</v>
      </c>
      <c r="AL484" s="7"/>
      <c r="AM484" s="1"/>
      <c r="AN484" s="6">
        <f t="shared" ref="AN484:AN491" si="71">SUMIFS(AN$9:AN$378,$D$9:$D$378,$D484,$E$9:$E$378,$E484)</f>
        <v>18110.428424708065</v>
      </c>
      <c r="AO484" s="7"/>
      <c r="AP484" s="1"/>
      <c r="AQ484" s="6">
        <f t="shared" ref="AQ484:AQ491" si="72">SUMIFS(AQ$9:AQ$378,$D$9:$D$378,$D484,$E$9:$E$378,$E484)</f>
        <v>22538.077026433719</v>
      </c>
    </row>
    <row r="485" spans="2:43" customFormat="1" ht="18" hidden="1" customHeight="1" outlineLevel="1" x14ac:dyDescent="0.3">
      <c r="B485" s="8" t="s">
        <v>16</v>
      </c>
      <c r="C485" s="1" t="s">
        <v>1</v>
      </c>
      <c r="D485" s="1" t="s">
        <v>15</v>
      </c>
      <c r="E485" s="1" t="s">
        <v>21</v>
      </c>
      <c r="F485" s="1"/>
      <c r="G485" s="1"/>
      <c r="H485" s="7"/>
      <c r="I485" s="1"/>
      <c r="J485" s="6">
        <f t="shared" si="61"/>
        <v>14681.483061582063</v>
      </c>
      <c r="K485" s="7"/>
      <c r="L485" s="1"/>
      <c r="M485" s="6">
        <f t="shared" si="62"/>
        <v>11859.11063524229</v>
      </c>
      <c r="N485" s="7"/>
      <c r="O485" s="1"/>
      <c r="P485" s="6">
        <f t="shared" si="63"/>
        <v>11793.527804038758</v>
      </c>
      <c r="Q485" s="7"/>
      <c r="R485" s="1"/>
      <c r="S485" s="6">
        <f t="shared" si="64"/>
        <v>12349.373448699931</v>
      </c>
      <c r="T485" s="7"/>
      <c r="U485" s="1"/>
      <c r="V485" s="6">
        <f t="shared" si="65"/>
        <v>13339.293008848446</v>
      </c>
      <c r="W485" s="7"/>
      <c r="X485" s="1"/>
      <c r="Y485" s="6">
        <f t="shared" si="66"/>
        <v>14079.991720867825</v>
      </c>
      <c r="Z485" s="7"/>
      <c r="AA485" s="1"/>
      <c r="AB485" s="6">
        <f t="shared" si="67"/>
        <v>15039.777399226152</v>
      </c>
      <c r="AC485" s="7"/>
      <c r="AD485" s="1"/>
      <c r="AE485" s="6">
        <f t="shared" si="68"/>
        <v>16234.231611278256</v>
      </c>
      <c r="AF485" s="7"/>
      <c r="AG485" s="1"/>
      <c r="AH485" s="6">
        <f t="shared" si="69"/>
        <v>16829.0477666062</v>
      </c>
      <c r="AI485" s="7"/>
      <c r="AJ485" s="1"/>
      <c r="AK485" s="6">
        <f t="shared" si="70"/>
        <v>17526.939412143376</v>
      </c>
      <c r="AL485" s="7"/>
      <c r="AM485" s="1"/>
      <c r="AN485" s="6">
        <f t="shared" si="71"/>
        <v>16540.367394316894</v>
      </c>
      <c r="AO485" s="7"/>
      <c r="AP485" s="1"/>
      <c r="AQ485" s="6">
        <f t="shared" si="72"/>
        <v>19880.036292094017</v>
      </c>
    </row>
    <row r="486" spans="2:43" customFormat="1" ht="18" hidden="1" customHeight="1" outlineLevel="1" x14ac:dyDescent="0.3">
      <c r="B486" s="8" t="s">
        <v>14</v>
      </c>
      <c r="C486" s="1" t="s">
        <v>1</v>
      </c>
      <c r="D486" s="1" t="s">
        <v>13</v>
      </c>
      <c r="E486" s="1" t="s">
        <v>21</v>
      </c>
      <c r="F486" s="1"/>
      <c r="G486" s="1"/>
      <c r="H486" s="7"/>
      <c r="I486" s="1"/>
      <c r="J486" s="6">
        <f t="shared" si="61"/>
        <v>8788.2382828984828</v>
      </c>
      <c r="K486" s="7"/>
      <c r="L486" s="1"/>
      <c r="M486" s="6">
        <f t="shared" si="62"/>
        <v>313.60370349451642</v>
      </c>
      <c r="N486" s="7"/>
      <c r="O486" s="1"/>
      <c r="P486" s="6">
        <f t="shared" si="63"/>
        <v>500.64319815161559</v>
      </c>
      <c r="Q486" s="7"/>
      <c r="R486" s="1"/>
      <c r="S486" s="6">
        <f t="shared" si="64"/>
        <v>783.53759433333209</v>
      </c>
      <c r="T486" s="7"/>
      <c r="U486" s="1"/>
      <c r="V486" s="6">
        <f t="shared" si="65"/>
        <v>854.75939199753998</v>
      </c>
      <c r="W486" s="7"/>
      <c r="X486" s="1"/>
      <c r="Y486" s="6">
        <f t="shared" si="66"/>
        <v>1463.0340522872232</v>
      </c>
      <c r="Z486" s="7"/>
      <c r="AA486" s="1"/>
      <c r="AB486" s="6">
        <f t="shared" si="67"/>
        <v>1918.4669953833602</v>
      </c>
      <c r="AC486" s="7"/>
      <c r="AD486" s="1"/>
      <c r="AE486" s="6">
        <f t="shared" si="68"/>
        <v>2534.5385062917903</v>
      </c>
      <c r="AF486" s="7"/>
      <c r="AG486" s="1"/>
      <c r="AH486" s="6">
        <f t="shared" si="69"/>
        <v>3037.5900322731623</v>
      </c>
      <c r="AI486" s="7"/>
      <c r="AJ486" s="1"/>
      <c r="AK486" s="6">
        <f t="shared" si="70"/>
        <v>4231.2486112317638</v>
      </c>
      <c r="AL486" s="7"/>
      <c r="AM486" s="1"/>
      <c r="AN486" s="6">
        <f t="shared" si="71"/>
        <v>8578.0636046871114</v>
      </c>
      <c r="AO486" s="7"/>
      <c r="AP486" s="1"/>
      <c r="AQ486" s="6">
        <f t="shared" si="72"/>
        <v>14424.745552050943</v>
      </c>
    </row>
    <row r="487" spans="2:43" customFormat="1" ht="18" hidden="1" customHeight="1" outlineLevel="1" x14ac:dyDescent="0.3">
      <c r="B487" s="8" t="s">
        <v>12</v>
      </c>
      <c r="C487" s="1" t="s">
        <v>1</v>
      </c>
      <c r="D487" s="1" t="s">
        <v>11</v>
      </c>
      <c r="E487" s="1" t="s">
        <v>21</v>
      </c>
      <c r="F487" s="1"/>
      <c r="G487" s="1"/>
      <c r="H487" s="7"/>
      <c r="I487" s="1"/>
      <c r="J487" s="6">
        <f t="shared" si="61"/>
        <v>11836.912050361449</v>
      </c>
      <c r="K487" s="7"/>
      <c r="L487" s="1"/>
      <c r="M487" s="6">
        <f t="shared" si="62"/>
        <v>7702.0097433365372</v>
      </c>
      <c r="N487" s="7"/>
      <c r="O487" s="1"/>
      <c r="P487" s="6">
        <f t="shared" si="63"/>
        <v>8784.0823394903819</v>
      </c>
      <c r="Q487" s="7"/>
      <c r="R487" s="1"/>
      <c r="S487" s="6">
        <f t="shared" si="64"/>
        <v>11060.286097045328</v>
      </c>
      <c r="T487" s="7"/>
      <c r="U487" s="1"/>
      <c r="V487" s="6">
        <f t="shared" si="65"/>
        <v>9603.2833113310407</v>
      </c>
      <c r="W487" s="7"/>
      <c r="X487" s="1"/>
      <c r="Y487" s="6">
        <f t="shared" si="66"/>
        <v>9284.7537377596127</v>
      </c>
      <c r="Z487" s="7"/>
      <c r="AA487" s="1"/>
      <c r="AB487" s="6">
        <f t="shared" si="67"/>
        <v>8984.6269955096104</v>
      </c>
      <c r="AC487" s="7"/>
      <c r="AD487" s="1"/>
      <c r="AE487" s="6">
        <f t="shared" si="68"/>
        <v>10080.276233124998</v>
      </c>
      <c r="AF487" s="7"/>
      <c r="AG487" s="1"/>
      <c r="AH487" s="6">
        <f t="shared" si="69"/>
        <v>10727.160455555557</v>
      </c>
      <c r="AI487" s="7"/>
      <c r="AJ487" s="1"/>
      <c r="AK487" s="6">
        <f t="shared" si="70"/>
        <v>11994.961284970603</v>
      </c>
      <c r="AL487" s="7"/>
      <c r="AM487" s="1"/>
      <c r="AN487" s="6">
        <f t="shared" si="71"/>
        <v>12278.366720580283</v>
      </c>
      <c r="AO487" s="7"/>
      <c r="AP487" s="1"/>
      <c r="AQ487" s="6">
        <f t="shared" si="72"/>
        <v>12928.146810321456</v>
      </c>
    </row>
    <row r="488" spans="2:43" customFormat="1" ht="18" hidden="1" customHeight="1" outlineLevel="1" x14ac:dyDescent="0.3">
      <c r="B488" s="8" t="s">
        <v>10</v>
      </c>
      <c r="C488" s="1" t="s">
        <v>1</v>
      </c>
      <c r="D488" s="1" t="s">
        <v>9</v>
      </c>
      <c r="E488" s="1" t="s">
        <v>21</v>
      </c>
      <c r="F488" s="1"/>
      <c r="G488" s="1"/>
      <c r="H488" s="7"/>
      <c r="I488" s="1"/>
      <c r="J488" s="6">
        <f t="shared" si="61"/>
        <v>4889.8538224473423</v>
      </c>
      <c r="K488" s="7"/>
      <c r="L488" s="1"/>
      <c r="M488" s="6">
        <f t="shared" si="62"/>
        <v>6946.6304477333333</v>
      </c>
      <c r="N488" s="7"/>
      <c r="O488" s="1"/>
      <c r="P488" s="6">
        <f t="shared" si="63"/>
        <v>4360.8121805555547</v>
      </c>
      <c r="Q488" s="7"/>
      <c r="R488" s="1"/>
      <c r="S488" s="6">
        <f t="shared" si="64"/>
        <v>3785.3655779222222</v>
      </c>
      <c r="T488" s="7"/>
      <c r="U488" s="1"/>
      <c r="V488" s="6">
        <f t="shared" si="65"/>
        <v>4713.1221279555548</v>
      </c>
      <c r="W488" s="7"/>
      <c r="X488" s="1"/>
      <c r="Y488" s="6">
        <f t="shared" si="66"/>
        <v>4237.0947669155548</v>
      </c>
      <c r="Z488" s="7"/>
      <c r="AA488" s="1"/>
      <c r="AB488" s="6">
        <f t="shared" si="67"/>
        <v>4471.4685903755553</v>
      </c>
      <c r="AC488" s="7"/>
      <c r="AD488" s="1"/>
      <c r="AE488" s="6">
        <f t="shared" si="68"/>
        <v>5228.4380729688892</v>
      </c>
      <c r="AF488" s="7"/>
      <c r="AG488" s="1"/>
      <c r="AH488" s="6">
        <f t="shared" si="69"/>
        <v>5176.2043620222221</v>
      </c>
      <c r="AI488" s="7"/>
      <c r="AJ488" s="1"/>
      <c r="AK488" s="6">
        <f t="shared" si="70"/>
        <v>5194.1463891422227</v>
      </c>
      <c r="AL488" s="7"/>
      <c r="AM488" s="1"/>
      <c r="AN488" s="6">
        <f t="shared" si="71"/>
        <v>5994.6051941437509</v>
      </c>
      <c r="AO488" s="7"/>
      <c r="AP488" s="1"/>
      <c r="AQ488" s="6">
        <f t="shared" si="72"/>
        <v>9162.7121702095028</v>
      </c>
    </row>
    <row r="489" spans="2:43" customFormat="1" ht="18" hidden="1" customHeight="1" outlineLevel="1" x14ac:dyDescent="0.3">
      <c r="B489" s="8" t="s">
        <v>8</v>
      </c>
      <c r="C489" s="1" t="s">
        <v>1</v>
      </c>
      <c r="D489" s="1" t="s">
        <v>7</v>
      </c>
      <c r="E489" s="1" t="s">
        <v>21</v>
      </c>
      <c r="F489" s="1"/>
      <c r="G489" s="1"/>
      <c r="H489" s="7"/>
      <c r="I489" s="1"/>
      <c r="J489" s="6">
        <f t="shared" si="61"/>
        <v>4230</v>
      </c>
      <c r="K489" s="7"/>
      <c r="L489" s="1"/>
      <c r="M489" s="6">
        <f t="shared" si="62"/>
        <v>3000</v>
      </c>
      <c r="N489" s="7"/>
      <c r="O489" s="1"/>
      <c r="P489" s="6">
        <f t="shared" si="63"/>
        <v>3700</v>
      </c>
      <c r="Q489" s="7"/>
      <c r="R489" s="1"/>
      <c r="S489" s="6">
        <f t="shared" si="64"/>
        <v>4700</v>
      </c>
      <c r="T489" s="7"/>
      <c r="U489" s="1"/>
      <c r="V489" s="6">
        <f t="shared" si="65"/>
        <v>4583.7320574162677</v>
      </c>
      <c r="W489" s="7"/>
      <c r="X489" s="1"/>
      <c r="Y489" s="6">
        <f t="shared" si="66"/>
        <v>4569.377990430622</v>
      </c>
      <c r="Z489" s="7"/>
      <c r="AA489" s="1"/>
      <c r="AB489" s="6">
        <f t="shared" si="67"/>
        <v>4675.9808612440193</v>
      </c>
      <c r="AC489" s="7"/>
      <c r="AD489" s="1"/>
      <c r="AE489" s="6">
        <f t="shared" si="68"/>
        <v>5128.9569377990438</v>
      </c>
      <c r="AF489" s="7"/>
      <c r="AG489" s="1"/>
      <c r="AH489" s="6">
        <f t="shared" si="69"/>
        <v>4699.5215311004786</v>
      </c>
      <c r="AI489" s="7"/>
      <c r="AJ489" s="1"/>
      <c r="AK489" s="6">
        <f t="shared" si="70"/>
        <v>5111.0047846889947</v>
      </c>
      <c r="AL489" s="7"/>
      <c r="AM489" s="1"/>
      <c r="AN489" s="6">
        <f t="shared" si="71"/>
        <v>4500</v>
      </c>
      <c r="AO489" s="7"/>
      <c r="AP489" s="1"/>
      <c r="AQ489" s="6">
        <f t="shared" si="72"/>
        <v>4601.4354066985652</v>
      </c>
    </row>
    <row r="490" spans="2:43" customFormat="1" ht="18" hidden="1" customHeight="1" outlineLevel="1" x14ac:dyDescent="0.3">
      <c r="B490" s="8" t="s">
        <v>6</v>
      </c>
      <c r="C490" s="1" t="s">
        <v>1</v>
      </c>
      <c r="D490" s="1" t="s">
        <v>5</v>
      </c>
      <c r="E490" s="1" t="s">
        <v>21</v>
      </c>
      <c r="F490" s="1"/>
      <c r="G490" s="1"/>
      <c r="H490" s="7"/>
      <c r="I490" s="1"/>
      <c r="J490" s="6">
        <f t="shared" si="61"/>
        <v>0</v>
      </c>
      <c r="K490" s="7"/>
      <c r="L490" s="1"/>
      <c r="M490" s="6">
        <f t="shared" si="62"/>
        <v>0</v>
      </c>
      <c r="N490" s="7"/>
      <c r="O490" s="1"/>
      <c r="P490" s="6">
        <f t="shared" si="63"/>
        <v>0</v>
      </c>
      <c r="Q490" s="7"/>
      <c r="R490" s="1"/>
      <c r="S490" s="6">
        <f t="shared" si="64"/>
        <v>0</v>
      </c>
      <c r="T490" s="7"/>
      <c r="U490" s="1"/>
      <c r="V490" s="6">
        <f t="shared" si="65"/>
        <v>0</v>
      </c>
      <c r="W490" s="7"/>
      <c r="X490" s="1"/>
      <c r="Y490" s="6">
        <f t="shared" si="66"/>
        <v>0</v>
      </c>
      <c r="Z490" s="7"/>
      <c r="AA490" s="1"/>
      <c r="AB490" s="6">
        <f t="shared" si="67"/>
        <v>0</v>
      </c>
      <c r="AC490" s="7"/>
      <c r="AD490" s="1"/>
      <c r="AE490" s="6">
        <f t="shared" si="68"/>
        <v>0</v>
      </c>
      <c r="AF490" s="7"/>
      <c r="AG490" s="1"/>
      <c r="AH490" s="6">
        <f t="shared" si="69"/>
        <v>0</v>
      </c>
      <c r="AI490" s="7"/>
      <c r="AJ490" s="1"/>
      <c r="AK490" s="6">
        <f t="shared" si="70"/>
        <v>0</v>
      </c>
      <c r="AL490" s="7"/>
      <c r="AM490" s="1"/>
      <c r="AN490" s="6">
        <f t="shared" si="71"/>
        <v>0</v>
      </c>
      <c r="AO490" s="7"/>
      <c r="AP490" s="1"/>
      <c r="AQ490" s="6">
        <f t="shared" si="72"/>
        <v>0</v>
      </c>
    </row>
    <row r="491" spans="2:43" customFormat="1" ht="18" hidden="1" customHeight="1" outlineLevel="1" x14ac:dyDescent="0.3">
      <c r="B491" s="8" t="s">
        <v>4</v>
      </c>
      <c r="C491" s="1" t="s">
        <v>1</v>
      </c>
      <c r="D491" s="1" t="s">
        <v>3</v>
      </c>
      <c r="E491" s="1" t="s">
        <v>21</v>
      </c>
      <c r="F491" s="1"/>
      <c r="G491" s="1"/>
      <c r="H491" s="7"/>
      <c r="I491" s="1"/>
      <c r="J491" s="6">
        <f t="shared" si="61"/>
        <v>271.44740000000002</v>
      </c>
      <c r="K491" s="7"/>
      <c r="L491" s="1"/>
      <c r="M491" s="6">
        <f t="shared" si="62"/>
        <v>121.6</v>
      </c>
      <c r="N491" s="7"/>
      <c r="O491" s="1"/>
      <c r="P491" s="6">
        <f t="shared" si="63"/>
        <v>159.69999999999999</v>
      </c>
      <c r="Q491" s="7"/>
      <c r="R491" s="1"/>
      <c r="S491" s="6">
        <f t="shared" si="64"/>
        <v>227.4</v>
      </c>
      <c r="T491" s="7"/>
      <c r="U491" s="1"/>
      <c r="V491" s="6">
        <f t="shared" si="65"/>
        <v>310.10000000000002</v>
      </c>
      <c r="W491" s="7"/>
      <c r="X491" s="1"/>
      <c r="Y491" s="6">
        <f t="shared" si="66"/>
        <v>260.10000000000002</v>
      </c>
      <c r="Z491" s="7"/>
      <c r="AA491" s="1"/>
      <c r="AB491" s="6">
        <f t="shared" si="67"/>
        <v>239.7</v>
      </c>
      <c r="AC491" s="7"/>
      <c r="AD491" s="1"/>
      <c r="AE491" s="6">
        <f t="shared" si="68"/>
        <v>145.9</v>
      </c>
      <c r="AF491" s="7"/>
      <c r="AG491" s="1"/>
      <c r="AH491" s="6">
        <f t="shared" si="69"/>
        <v>181.3</v>
      </c>
      <c r="AI491" s="7"/>
      <c r="AJ491" s="1"/>
      <c r="AK491" s="6">
        <f t="shared" si="70"/>
        <v>236</v>
      </c>
      <c r="AL491" s="7"/>
      <c r="AM491" s="1"/>
      <c r="AN491" s="6">
        <f t="shared" si="71"/>
        <v>271.39999999999998</v>
      </c>
      <c r="AO491" s="7"/>
      <c r="AP491" s="1"/>
      <c r="AQ491" s="6">
        <f t="shared" si="72"/>
        <v>343.4</v>
      </c>
    </row>
    <row r="492" spans="2:43" customFormat="1" ht="18" hidden="1" customHeight="1" outlineLevel="1" x14ac:dyDescent="0.3">
      <c r="B492" s="5" t="s">
        <v>20</v>
      </c>
      <c r="C492" s="3"/>
      <c r="D492" s="3"/>
      <c r="E492" s="3"/>
      <c r="F492" s="3"/>
      <c r="G492" s="3"/>
      <c r="H492" s="4"/>
      <c r="I492" s="3"/>
      <c r="J492" s="13">
        <f>SUM(J484:J491)</f>
        <v>44697.934617289335</v>
      </c>
      <c r="K492" s="4"/>
      <c r="L492" s="3"/>
      <c r="M492" s="13">
        <f>SUM(M484:M491)</f>
        <v>46818.092357857233</v>
      </c>
      <c r="N492" s="4"/>
      <c r="O492" s="3"/>
      <c r="P492" s="13">
        <f>SUM(P484:P491)</f>
        <v>47059.334663768663</v>
      </c>
      <c r="Q492" s="4"/>
      <c r="R492" s="3"/>
      <c r="S492" s="13">
        <f>SUM(S484:S491)</f>
        <v>51727.175415896556</v>
      </c>
      <c r="T492" s="4"/>
      <c r="U492" s="3"/>
      <c r="V492" s="13">
        <f>SUM(V484:V491)</f>
        <v>52390.70004382154</v>
      </c>
      <c r="W492" s="4"/>
      <c r="X492" s="3"/>
      <c r="Y492" s="13">
        <f>SUM(Y484:Y491)</f>
        <v>52998.673539298048</v>
      </c>
      <c r="Z492" s="4"/>
      <c r="AA492" s="3"/>
      <c r="AB492" s="13">
        <f>SUM(AB484:AB491)</f>
        <v>54822.412573215683</v>
      </c>
      <c r="AC492" s="4"/>
      <c r="AD492" s="3"/>
      <c r="AE492" s="13">
        <f>SUM(AE484:AE491)</f>
        <v>60527.353263959529</v>
      </c>
      <c r="AF492" s="4"/>
      <c r="AG492" s="3"/>
      <c r="AH492" s="13">
        <f>SUM(AH484:AH491)</f>
        <v>62798.909645771731</v>
      </c>
      <c r="AI492" s="4"/>
      <c r="AJ492" s="3"/>
      <c r="AK492" s="13">
        <f>SUM(AK484:AK491)</f>
        <v>66360.262629659992</v>
      </c>
      <c r="AL492" s="4"/>
      <c r="AM492" s="3"/>
      <c r="AN492" s="13">
        <f>SUM(AN484:AN491)</f>
        <v>66273.231338436104</v>
      </c>
      <c r="AO492" s="4"/>
      <c r="AP492" s="3"/>
      <c r="AQ492" s="13">
        <f>SUM(AQ484:AQ491)</f>
        <v>83878.553257808206</v>
      </c>
    </row>
    <row r="493" spans="2:43" customFormat="1" ht="18" hidden="1" customHeight="1" outlineLevel="1" x14ac:dyDescent="0.3">
      <c r="B493" s="12" t="s">
        <v>19</v>
      </c>
      <c r="C493" s="10"/>
      <c r="D493" s="10"/>
      <c r="E493" s="10"/>
      <c r="F493" s="10"/>
      <c r="G493" s="10"/>
      <c r="H493" s="11"/>
      <c r="I493" s="10"/>
      <c r="J493" s="9"/>
      <c r="K493" s="11"/>
      <c r="L493" s="10"/>
      <c r="M493" s="9"/>
      <c r="N493" s="11"/>
      <c r="O493" s="10"/>
      <c r="P493" s="9"/>
      <c r="Q493" s="11"/>
      <c r="R493" s="10"/>
      <c r="S493" s="9"/>
      <c r="T493" s="11"/>
      <c r="U493" s="10"/>
      <c r="V493" s="9"/>
      <c r="W493" s="11"/>
      <c r="X493" s="10"/>
      <c r="Y493" s="9"/>
      <c r="Z493" s="11"/>
      <c r="AA493" s="10"/>
      <c r="AB493" s="9"/>
      <c r="AC493" s="11"/>
      <c r="AD493" s="10"/>
      <c r="AE493" s="9"/>
      <c r="AF493" s="11"/>
      <c r="AG493" s="10"/>
      <c r="AH493" s="9"/>
      <c r="AI493" s="11"/>
      <c r="AJ493" s="10"/>
      <c r="AK493" s="9"/>
      <c r="AL493" s="11"/>
      <c r="AM493" s="10"/>
      <c r="AN493" s="9"/>
      <c r="AO493" s="11"/>
      <c r="AP493" s="10"/>
      <c r="AQ493" s="9"/>
    </row>
    <row r="494" spans="2:43" customFormat="1" ht="18" hidden="1" customHeight="1" outlineLevel="1" x14ac:dyDescent="0.3">
      <c r="B494" s="8" t="s">
        <v>18</v>
      </c>
      <c r="C494" s="1" t="s">
        <v>1</v>
      </c>
      <c r="D494" s="1" t="s">
        <v>17</v>
      </c>
      <c r="E494" s="1" t="s">
        <v>2</v>
      </c>
      <c r="F494" s="1"/>
      <c r="G494" s="1"/>
      <c r="H494" s="7"/>
      <c r="I494" s="1"/>
      <c r="J494" s="6">
        <f t="shared" ref="J494:J501" si="73">SUMIFS(J$9:J$378,$D$9:$D$378,$D494,$E$9:$E$378,$E494)</f>
        <v>0</v>
      </c>
      <c r="K494" s="7"/>
      <c r="L494" s="1"/>
      <c r="M494" s="6">
        <f t="shared" ref="M494:M501" si="74">SUMIFS(M$9:M$378,$D$9:$D$378,$D494,$E$9:$E$378,$E494)</f>
        <v>0</v>
      </c>
      <c r="N494" s="7"/>
      <c r="O494" s="1"/>
      <c r="P494" s="6">
        <f t="shared" ref="P494:P501" si="75">SUMIFS(P$9:P$378,$D$9:$D$378,$D494,$E$9:$E$378,$E494)</f>
        <v>0</v>
      </c>
      <c r="Q494" s="7"/>
      <c r="R494" s="1"/>
      <c r="S494" s="6">
        <f t="shared" ref="S494:S501" si="76">SUMIFS(S$9:S$378,$D$9:$D$378,$D494,$E$9:$E$378,$E494)</f>
        <v>0</v>
      </c>
      <c r="T494" s="7"/>
      <c r="U494" s="1"/>
      <c r="V494" s="6">
        <f t="shared" ref="V494:V501" si="77">SUMIFS(V$9:V$378,$D$9:$D$378,$D494,$E$9:$E$378,$E494)</f>
        <v>0</v>
      </c>
      <c r="W494" s="7"/>
      <c r="X494" s="1"/>
      <c r="Y494" s="6">
        <f t="shared" ref="Y494:Y501" si="78">SUMIFS(Y$9:Y$378,$D$9:$D$378,$D494,$E$9:$E$378,$E494)</f>
        <v>0</v>
      </c>
      <c r="Z494" s="7"/>
      <c r="AA494" s="1"/>
      <c r="AB494" s="6">
        <f t="shared" ref="AB494:AB501" si="79">SUMIFS(AB$9:AB$378,$D$9:$D$378,$D494,$E$9:$E$378,$E494)</f>
        <v>0</v>
      </c>
      <c r="AC494" s="7"/>
      <c r="AD494" s="1"/>
      <c r="AE494" s="6">
        <f t="shared" ref="AE494:AE501" si="80">SUMIFS(AE$9:AE$378,$D$9:$D$378,$D494,$E$9:$E$378,$E494)</f>
        <v>0</v>
      </c>
      <c r="AF494" s="7"/>
      <c r="AG494" s="1"/>
      <c r="AH494" s="6">
        <f t="shared" ref="AH494:AH501" si="81">SUMIFS(AH$9:AH$378,$D$9:$D$378,$D494,$E$9:$E$378,$E494)</f>
        <v>0</v>
      </c>
      <c r="AI494" s="7"/>
      <c r="AJ494" s="1"/>
      <c r="AK494" s="6">
        <f t="shared" ref="AK494:AK501" si="82">SUMIFS(AK$9:AK$378,$D$9:$D$378,$D494,$E$9:$E$378,$E494)</f>
        <v>0</v>
      </c>
      <c r="AL494" s="7"/>
      <c r="AM494" s="1"/>
      <c r="AN494" s="6">
        <f t="shared" ref="AN494:AN501" si="83">SUMIFS(AN$9:AN$378,$D$9:$D$378,$D494,$E$9:$E$378,$E494)</f>
        <v>0</v>
      </c>
      <c r="AO494" s="7"/>
      <c r="AP494" s="1"/>
      <c r="AQ494" s="6">
        <f t="shared" ref="AQ494:AQ501" si="84">SUMIFS(AQ$9:AQ$378,$D$9:$D$378,$D494,$E$9:$E$378,$E494)</f>
        <v>0</v>
      </c>
    </row>
    <row r="495" spans="2:43" customFormat="1" ht="18" hidden="1" customHeight="1" outlineLevel="1" x14ac:dyDescent="0.3">
      <c r="B495" s="8" t="s">
        <v>16</v>
      </c>
      <c r="C495" s="1" t="s">
        <v>1</v>
      </c>
      <c r="D495" s="1" t="s">
        <v>15</v>
      </c>
      <c r="E495" s="1" t="s">
        <v>2</v>
      </c>
      <c r="F495" s="1"/>
      <c r="G495" s="1"/>
      <c r="H495" s="7"/>
      <c r="I495" s="1"/>
      <c r="J495" s="6">
        <f t="shared" si="73"/>
        <v>626.41349999999989</v>
      </c>
      <c r="K495" s="7"/>
      <c r="L495" s="1"/>
      <c r="M495" s="6">
        <f t="shared" si="74"/>
        <v>10576.860918553895</v>
      </c>
      <c r="N495" s="7"/>
      <c r="O495" s="1"/>
      <c r="P495" s="6">
        <f t="shared" si="75"/>
        <v>10112.195007699569</v>
      </c>
      <c r="Q495" s="7"/>
      <c r="R495" s="1"/>
      <c r="S495" s="6">
        <f t="shared" si="76"/>
        <v>9571.1884212519763</v>
      </c>
      <c r="T495" s="7"/>
      <c r="U495" s="1"/>
      <c r="V495" s="6">
        <f t="shared" si="77"/>
        <v>9031.9390667921034</v>
      </c>
      <c r="W495" s="7"/>
      <c r="X495" s="1"/>
      <c r="Y495" s="6">
        <f t="shared" si="78"/>
        <v>9995.4309214925088</v>
      </c>
      <c r="Z495" s="7"/>
      <c r="AA495" s="1"/>
      <c r="AB495" s="6">
        <f t="shared" si="79"/>
        <v>9904.1374721709672</v>
      </c>
      <c r="AC495" s="7"/>
      <c r="AD495" s="1"/>
      <c r="AE495" s="6">
        <f t="shared" si="80"/>
        <v>9737.1686899718115</v>
      </c>
      <c r="AF495" s="7"/>
      <c r="AG495" s="1"/>
      <c r="AH495" s="6">
        <f t="shared" si="81"/>
        <v>9370.9168640431708</v>
      </c>
      <c r="AI495" s="7"/>
      <c r="AJ495" s="1"/>
      <c r="AK495" s="6">
        <f t="shared" si="82"/>
        <v>8387.5158992506986</v>
      </c>
      <c r="AL495" s="7"/>
      <c r="AM495" s="1"/>
      <c r="AN495" s="6">
        <f t="shared" si="83"/>
        <v>7707.659397749956</v>
      </c>
      <c r="AO495" s="7"/>
      <c r="AP495" s="1"/>
      <c r="AQ495" s="6">
        <f t="shared" si="84"/>
        <v>8316.3901917738531</v>
      </c>
    </row>
    <row r="496" spans="2:43" customFormat="1" ht="18" hidden="1" customHeight="1" outlineLevel="1" x14ac:dyDescent="0.3">
      <c r="B496" s="8" t="s">
        <v>14</v>
      </c>
      <c r="C496" s="1" t="s">
        <v>1</v>
      </c>
      <c r="D496" s="1" t="s">
        <v>13</v>
      </c>
      <c r="E496" s="1" t="s">
        <v>2</v>
      </c>
      <c r="F496" s="1"/>
      <c r="G496" s="1"/>
      <c r="H496" s="7"/>
      <c r="I496" s="1"/>
      <c r="J496" s="6">
        <f t="shared" si="73"/>
        <v>41702.668815791811</v>
      </c>
      <c r="K496" s="7"/>
      <c r="L496" s="1"/>
      <c r="M496" s="6">
        <f t="shared" si="74"/>
        <v>62426.331724342766</v>
      </c>
      <c r="N496" s="7"/>
      <c r="O496" s="1"/>
      <c r="P496" s="6">
        <f t="shared" si="75"/>
        <v>56460.764465774773</v>
      </c>
      <c r="Q496" s="7"/>
      <c r="R496" s="1"/>
      <c r="S496" s="6">
        <f t="shared" si="76"/>
        <v>54589.326628710456</v>
      </c>
      <c r="T496" s="7"/>
      <c r="U496" s="1"/>
      <c r="V496" s="6">
        <f t="shared" si="77"/>
        <v>54816.114229589228</v>
      </c>
      <c r="W496" s="7"/>
      <c r="X496" s="1"/>
      <c r="Y496" s="6">
        <f t="shared" si="78"/>
        <v>60017.82069103339</v>
      </c>
      <c r="Z496" s="7"/>
      <c r="AA496" s="1"/>
      <c r="AB496" s="6">
        <f t="shared" si="79"/>
        <v>65361.80261276519</v>
      </c>
      <c r="AC496" s="7"/>
      <c r="AD496" s="1"/>
      <c r="AE496" s="6">
        <f t="shared" si="80"/>
        <v>70047.471779881205</v>
      </c>
      <c r="AF496" s="7"/>
      <c r="AG496" s="1"/>
      <c r="AH496" s="6">
        <f t="shared" si="81"/>
        <v>70675.66181164408</v>
      </c>
      <c r="AI496" s="7"/>
      <c r="AJ496" s="1"/>
      <c r="AK496" s="6">
        <f t="shared" si="82"/>
        <v>73103.764178438927</v>
      </c>
      <c r="AL496" s="7"/>
      <c r="AM496" s="1"/>
      <c r="AN496" s="6">
        <f t="shared" si="83"/>
        <v>53444.753500132814</v>
      </c>
      <c r="AO496" s="7"/>
      <c r="AP496" s="1"/>
      <c r="AQ496" s="6">
        <f t="shared" si="84"/>
        <v>51069.062043576487</v>
      </c>
    </row>
    <row r="497" spans="2:43" customFormat="1" ht="18" hidden="1" customHeight="1" outlineLevel="1" x14ac:dyDescent="0.3">
      <c r="B497" s="8" t="s">
        <v>12</v>
      </c>
      <c r="C497" s="1" t="s">
        <v>1</v>
      </c>
      <c r="D497" s="1" t="s">
        <v>11</v>
      </c>
      <c r="E497" s="1" t="s">
        <v>2</v>
      </c>
      <c r="F497" s="1"/>
      <c r="G497" s="1"/>
      <c r="H497" s="7"/>
      <c r="I497" s="1"/>
      <c r="J497" s="6">
        <f t="shared" si="73"/>
        <v>1945.1251973322433</v>
      </c>
      <c r="K497" s="7"/>
      <c r="L497" s="1"/>
      <c r="M497" s="6">
        <f t="shared" si="74"/>
        <v>2910.2993359563243</v>
      </c>
      <c r="N497" s="7"/>
      <c r="O497" s="1"/>
      <c r="P497" s="6">
        <f t="shared" si="75"/>
        <v>2414.5869261463317</v>
      </c>
      <c r="Q497" s="7"/>
      <c r="R497" s="1"/>
      <c r="S497" s="6">
        <f t="shared" si="76"/>
        <v>2424.14222510727</v>
      </c>
      <c r="T497" s="7"/>
      <c r="U497" s="1"/>
      <c r="V497" s="6">
        <f t="shared" si="77"/>
        <v>1856.3145057939207</v>
      </c>
      <c r="W497" s="7"/>
      <c r="X497" s="1"/>
      <c r="Y497" s="6">
        <f t="shared" si="78"/>
        <v>2120.0149331035673</v>
      </c>
      <c r="Z497" s="7"/>
      <c r="AA497" s="1"/>
      <c r="AB497" s="6">
        <f t="shared" si="79"/>
        <v>3447.711933</v>
      </c>
      <c r="AC497" s="7"/>
      <c r="AD497" s="1"/>
      <c r="AE497" s="6">
        <f t="shared" si="80"/>
        <v>3429.0494873016869</v>
      </c>
      <c r="AF497" s="7"/>
      <c r="AG497" s="1"/>
      <c r="AH497" s="6">
        <f t="shared" si="81"/>
        <v>3746.2278274021901</v>
      </c>
      <c r="AI497" s="7"/>
      <c r="AJ497" s="1"/>
      <c r="AK497" s="6">
        <f t="shared" si="82"/>
        <v>3812.6171042535921</v>
      </c>
      <c r="AL497" s="7"/>
      <c r="AM497" s="1"/>
      <c r="AN497" s="6">
        <f t="shared" si="83"/>
        <v>2833.7553830437873</v>
      </c>
      <c r="AO497" s="7"/>
      <c r="AP497" s="1"/>
      <c r="AQ497" s="6">
        <f t="shared" si="84"/>
        <v>1809.6976296791663</v>
      </c>
    </row>
    <row r="498" spans="2:43" customFormat="1" ht="18" hidden="1" customHeight="1" outlineLevel="1" x14ac:dyDescent="0.3">
      <c r="B498" s="8" t="s">
        <v>10</v>
      </c>
      <c r="C498" s="1" t="s">
        <v>1</v>
      </c>
      <c r="D498" s="1" t="s">
        <v>9</v>
      </c>
      <c r="E498" s="1" t="s">
        <v>2</v>
      </c>
      <c r="F498" s="1"/>
      <c r="G498" s="1"/>
      <c r="H498" s="7"/>
      <c r="I498" s="1"/>
      <c r="J498" s="6">
        <f t="shared" si="73"/>
        <v>0</v>
      </c>
      <c r="K498" s="7"/>
      <c r="L498" s="1"/>
      <c r="M498" s="6">
        <f t="shared" si="74"/>
        <v>0</v>
      </c>
      <c r="N498" s="7"/>
      <c r="O498" s="1"/>
      <c r="P498" s="6">
        <f t="shared" si="75"/>
        <v>0</v>
      </c>
      <c r="Q498" s="7"/>
      <c r="R498" s="1"/>
      <c r="S498" s="6">
        <f t="shared" si="76"/>
        <v>0</v>
      </c>
      <c r="T498" s="7"/>
      <c r="U498" s="1"/>
      <c r="V498" s="6">
        <f t="shared" si="77"/>
        <v>0</v>
      </c>
      <c r="W498" s="7"/>
      <c r="X498" s="1"/>
      <c r="Y498" s="6">
        <f t="shared" si="78"/>
        <v>0</v>
      </c>
      <c r="Z498" s="7"/>
      <c r="AA498" s="1"/>
      <c r="AB498" s="6">
        <f t="shared" si="79"/>
        <v>0</v>
      </c>
      <c r="AC498" s="7"/>
      <c r="AD498" s="1"/>
      <c r="AE498" s="6">
        <f t="shared" si="80"/>
        <v>0</v>
      </c>
      <c r="AF498" s="7"/>
      <c r="AG498" s="1"/>
      <c r="AH498" s="6">
        <f t="shared" si="81"/>
        <v>0</v>
      </c>
      <c r="AI498" s="7"/>
      <c r="AJ498" s="1"/>
      <c r="AK498" s="6">
        <f t="shared" si="82"/>
        <v>0</v>
      </c>
      <c r="AL498" s="7"/>
      <c r="AM498" s="1"/>
      <c r="AN498" s="6">
        <f t="shared" si="83"/>
        <v>0</v>
      </c>
      <c r="AO498" s="7"/>
      <c r="AP498" s="1"/>
      <c r="AQ498" s="6">
        <f t="shared" si="84"/>
        <v>0</v>
      </c>
    </row>
    <row r="499" spans="2:43" customFormat="1" ht="18" hidden="1" customHeight="1" outlineLevel="1" x14ac:dyDescent="0.3">
      <c r="B499" s="8" t="s">
        <v>8</v>
      </c>
      <c r="C499" s="1" t="s">
        <v>1</v>
      </c>
      <c r="D499" s="1" t="s">
        <v>7</v>
      </c>
      <c r="E499" s="1" t="s">
        <v>2</v>
      </c>
      <c r="F499" s="1"/>
      <c r="G499" s="1"/>
      <c r="H499" s="7"/>
      <c r="I499" s="1"/>
      <c r="J499" s="6">
        <f t="shared" si="73"/>
        <v>0</v>
      </c>
      <c r="K499" s="7"/>
      <c r="L499" s="1"/>
      <c r="M499" s="6">
        <f t="shared" si="74"/>
        <v>0</v>
      </c>
      <c r="N499" s="7"/>
      <c r="O499" s="1"/>
      <c r="P499" s="6">
        <f t="shared" si="75"/>
        <v>0</v>
      </c>
      <c r="Q499" s="7"/>
      <c r="R499" s="1"/>
      <c r="S499" s="6">
        <f t="shared" si="76"/>
        <v>0</v>
      </c>
      <c r="T499" s="7"/>
      <c r="U499" s="1"/>
      <c r="V499" s="6">
        <f t="shared" si="77"/>
        <v>0</v>
      </c>
      <c r="W499" s="7"/>
      <c r="X499" s="1"/>
      <c r="Y499" s="6">
        <f t="shared" si="78"/>
        <v>0</v>
      </c>
      <c r="Z499" s="7"/>
      <c r="AA499" s="1"/>
      <c r="AB499" s="6">
        <f t="shared" si="79"/>
        <v>0</v>
      </c>
      <c r="AC499" s="7"/>
      <c r="AD499" s="1"/>
      <c r="AE499" s="6">
        <f t="shared" si="80"/>
        <v>0</v>
      </c>
      <c r="AF499" s="7"/>
      <c r="AG499" s="1"/>
      <c r="AH499" s="6">
        <f t="shared" si="81"/>
        <v>0</v>
      </c>
      <c r="AI499" s="7"/>
      <c r="AJ499" s="1"/>
      <c r="AK499" s="6">
        <f t="shared" si="82"/>
        <v>0</v>
      </c>
      <c r="AL499" s="7"/>
      <c r="AM499" s="1"/>
      <c r="AN499" s="6">
        <f t="shared" si="83"/>
        <v>0</v>
      </c>
      <c r="AO499" s="7"/>
      <c r="AP499" s="1"/>
      <c r="AQ499" s="6">
        <f t="shared" si="84"/>
        <v>0</v>
      </c>
    </row>
    <row r="500" spans="2:43" customFormat="1" ht="18" hidden="1" customHeight="1" outlineLevel="1" x14ac:dyDescent="0.3">
      <c r="B500" s="8" t="s">
        <v>6</v>
      </c>
      <c r="C500" s="1" t="s">
        <v>1</v>
      </c>
      <c r="D500" s="1" t="s">
        <v>5</v>
      </c>
      <c r="E500" s="1" t="s">
        <v>2</v>
      </c>
      <c r="F500" s="1"/>
      <c r="G500" s="1"/>
      <c r="H500" s="7"/>
      <c r="I500" s="1"/>
      <c r="J500" s="6">
        <f t="shared" si="73"/>
        <v>1035.3890102399157</v>
      </c>
      <c r="K500" s="7"/>
      <c r="L500" s="1"/>
      <c r="M500" s="6">
        <f t="shared" si="74"/>
        <v>2253.8192029292418</v>
      </c>
      <c r="N500" s="7"/>
      <c r="O500" s="1"/>
      <c r="P500" s="6">
        <f t="shared" si="75"/>
        <v>1816.9316329721196</v>
      </c>
      <c r="Q500" s="7"/>
      <c r="R500" s="1"/>
      <c r="S500" s="6">
        <f t="shared" si="76"/>
        <v>1613.1587307109444</v>
      </c>
      <c r="T500" s="7"/>
      <c r="U500" s="1"/>
      <c r="V500" s="6">
        <f t="shared" si="77"/>
        <v>927.36344247667148</v>
      </c>
      <c r="W500" s="7"/>
      <c r="X500" s="1"/>
      <c r="Y500" s="6">
        <f t="shared" si="78"/>
        <v>981.45904265929153</v>
      </c>
      <c r="Z500" s="7"/>
      <c r="AA500" s="1"/>
      <c r="AB500" s="6">
        <f t="shared" si="79"/>
        <v>1688.6877341586282</v>
      </c>
      <c r="AC500" s="7"/>
      <c r="AD500" s="1"/>
      <c r="AE500" s="6">
        <f t="shared" si="80"/>
        <v>1437.1830991811485</v>
      </c>
      <c r="AF500" s="7"/>
      <c r="AG500" s="1"/>
      <c r="AH500" s="6">
        <f t="shared" si="81"/>
        <v>1327.5624146575781</v>
      </c>
      <c r="AI500" s="7"/>
      <c r="AJ500" s="1"/>
      <c r="AK500" s="6">
        <f t="shared" si="82"/>
        <v>970.64097067295711</v>
      </c>
      <c r="AL500" s="7"/>
      <c r="AM500" s="1"/>
      <c r="AN500" s="6">
        <f t="shared" si="83"/>
        <v>829.50973283991527</v>
      </c>
      <c r="AO500" s="7"/>
      <c r="AP500" s="1"/>
      <c r="AQ500" s="6">
        <f t="shared" si="84"/>
        <v>1230.7228675244214</v>
      </c>
    </row>
    <row r="501" spans="2:43" customFormat="1" ht="18" hidden="1" customHeight="1" outlineLevel="1" x14ac:dyDescent="0.3">
      <c r="B501" s="8" t="s">
        <v>4</v>
      </c>
      <c r="C501" s="1" t="s">
        <v>1</v>
      </c>
      <c r="D501" s="1" t="s">
        <v>3</v>
      </c>
      <c r="E501" s="1" t="s">
        <v>2</v>
      </c>
      <c r="F501" s="1"/>
      <c r="G501" s="1"/>
      <c r="H501" s="7"/>
      <c r="I501" s="1"/>
      <c r="J501" s="6">
        <f t="shared" si="73"/>
        <v>0</v>
      </c>
      <c r="K501" s="7"/>
      <c r="L501" s="1"/>
      <c r="M501" s="6">
        <f t="shared" si="74"/>
        <v>48.8</v>
      </c>
      <c r="N501" s="7"/>
      <c r="O501" s="1"/>
      <c r="P501" s="6">
        <f t="shared" si="75"/>
        <v>282</v>
      </c>
      <c r="Q501" s="7"/>
      <c r="R501" s="1"/>
      <c r="S501" s="6">
        <f t="shared" si="76"/>
        <v>287.70000000000005</v>
      </c>
      <c r="T501" s="7"/>
      <c r="U501" s="1"/>
      <c r="V501" s="6">
        <f t="shared" si="77"/>
        <v>278.70000000000005</v>
      </c>
      <c r="W501" s="7"/>
      <c r="X501" s="1"/>
      <c r="Y501" s="6">
        <f t="shared" si="78"/>
        <v>270.7</v>
      </c>
      <c r="Z501" s="7"/>
      <c r="AA501" s="1"/>
      <c r="AB501" s="6">
        <f t="shared" si="79"/>
        <v>273.5</v>
      </c>
      <c r="AC501" s="7"/>
      <c r="AD501" s="1"/>
      <c r="AE501" s="6">
        <f t="shared" si="80"/>
        <v>30.540745882501419</v>
      </c>
      <c r="AF501" s="7"/>
      <c r="AG501" s="1"/>
      <c r="AH501" s="6">
        <f t="shared" si="81"/>
        <v>12.663367347317548</v>
      </c>
      <c r="AI501" s="7"/>
      <c r="AJ501" s="1"/>
      <c r="AK501" s="6">
        <f t="shared" si="82"/>
        <v>67.385421252491653</v>
      </c>
      <c r="AL501" s="7"/>
      <c r="AM501" s="1"/>
      <c r="AN501" s="6">
        <f t="shared" si="83"/>
        <v>14.210465517689375</v>
      </c>
      <c r="AO501" s="7"/>
      <c r="AP501" s="1"/>
      <c r="AQ501" s="6">
        <f t="shared" si="84"/>
        <v>40.9</v>
      </c>
    </row>
    <row r="502" spans="2:43" customFormat="1" ht="18" hidden="1" customHeight="1" outlineLevel="1" x14ac:dyDescent="0.3">
      <c r="B502" s="5" t="s">
        <v>0</v>
      </c>
      <c r="C502" s="3"/>
      <c r="D502" s="3"/>
      <c r="E502" s="3"/>
      <c r="F502" s="3"/>
      <c r="G502" s="3"/>
      <c r="H502" s="4"/>
      <c r="I502" s="3"/>
      <c r="J502" s="2">
        <f>SUM(J494:J501)</f>
        <v>45309.596523363973</v>
      </c>
      <c r="K502" s="4"/>
      <c r="L502" s="3"/>
      <c r="M502" s="2">
        <f>SUM(M494:M501)</f>
        <v>78216.111181782238</v>
      </c>
      <c r="N502" s="4"/>
      <c r="O502" s="3"/>
      <c r="P502" s="2">
        <f>SUM(P494:P501)</f>
        <v>71086.4780325928</v>
      </c>
      <c r="Q502" s="4"/>
      <c r="R502" s="3"/>
      <c r="S502" s="2">
        <f>SUM(S494:S501)</f>
        <v>68485.516005780635</v>
      </c>
      <c r="T502" s="4"/>
      <c r="U502" s="3"/>
      <c r="V502" s="2">
        <f>SUM(V494:V501)</f>
        <v>66910.431244651918</v>
      </c>
      <c r="W502" s="4"/>
      <c r="X502" s="3"/>
      <c r="Y502" s="2">
        <f>SUM(Y494:Y501)</f>
        <v>73385.425588288752</v>
      </c>
      <c r="Z502" s="4"/>
      <c r="AA502" s="3"/>
      <c r="AB502" s="2">
        <f>SUM(AB494:AB501)</f>
        <v>80675.839752094776</v>
      </c>
      <c r="AC502" s="4"/>
      <c r="AD502" s="3"/>
      <c r="AE502" s="2">
        <f>SUM(AE494:AE501)</f>
        <v>84681.413802218347</v>
      </c>
      <c r="AF502" s="4"/>
      <c r="AG502" s="3"/>
      <c r="AH502" s="2">
        <f>SUM(AH494:AH501)</f>
        <v>85133.032285094334</v>
      </c>
      <c r="AI502" s="4"/>
      <c r="AJ502" s="3"/>
      <c r="AK502" s="2">
        <f>SUM(AK494:AK501)</f>
        <v>86341.923573868655</v>
      </c>
      <c r="AL502" s="4"/>
      <c r="AM502" s="3"/>
      <c r="AN502" s="2">
        <f>SUM(AN494:AN501)</f>
        <v>64829.888479284164</v>
      </c>
      <c r="AO502" s="4"/>
      <c r="AP502" s="3"/>
      <c r="AQ502" s="2">
        <f>SUM(AQ494:AQ501)</f>
        <v>62466.772732553931</v>
      </c>
    </row>
    <row r="503" spans="2:43" customFormat="1" collapsed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</sheetData>
  <mergeCells count="14">
    <mergeCell ref="H5:J5"/>
    <mergeCell ref="K5:AQ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O6:AQ6"/>
  </mergeCells>
  <conditionalFormatting sqref="AR9:AR11">
    <cfRule type="expression" dxfId="1" priority="133">
      <formula>IF($GH9&lt;&gt;"",#REF!-$V9,0)&lt;&gt;0</formula>
    </cfRule>
  </conditionalFormatting>
  <conditionalFormatting sqref="AR18 AR29">
    <cfRule type="expression" dxfId="0" priority="134">
      <formula>IF($GH18&lt;&gt;"",#REF!-$V18,0)&lt;&gt;0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18" ma:contentTypeDescription="Crée un document." ma:contentTypeScope="" ma:versionID="933939cf423a19f7d2715222819c967f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55656ea843c1efe6a5ed407250a478e7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b6b646-3ed7-48ad-b39c-bbf27f50b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fd0a5eb-5bd5-4419-8c56-9da7f185a722}" ma:internalName="TaxCatchAll" ma:showField="CatchAllData" ma:web="2a193445-8f29-4d28-b3a3-ce6182a98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193445-8f29-4d28-b3a3-ce6182a987ad" xsi:nil="true"/>
    <lcf76f155ced4ddcb4097134ff3c332f xmlns="6d25fa36-6e92-4a8c-bcd7-8d2e2e5dc1c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EE46A9-F714-41E3-A802-27A12F1B7A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EDDEED-FD30-4E77-8E34-6D880BE65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fa36-6e92-4a8c-bcd7-8d2e2e5dc1cc"/>
    <ds:schemaRef ds:uri="2a193445-8f29-4d28-b3a3-ce6182a9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5B615A-BA10-4E50-A2D5-09C619D5E79B}">
  <ds:schemaRefs>
    <ds:schemaRef ds:uri="http://schemas.microsoft.com/office/2006/metadata/properties"/>
    <ds:schemaRef ds:uri="http://schemas.microsoft.com/office/infopath/2007/PartnerControls"/>
    <ds:schemaRef ds:uri="2a193445-8f29-4d28-b3a3-ce6182a987ad"/>
    <ds:schemaRef ds:uri="6d25fa36-6e92-4a8c-bcd7-8d2e2e5dc1c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Maxime LEDEZ</cp:lastModifiedBy>
  <dcterms:created xsi:type="dcterms:W3CDTF">2022-10-28T05:18:13Z</dcterms:created>
  <dcterms:modified xsi:type="dcterms:W3CDTF">2022-11-16T16:28:43Z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0x01010043565D2027CB5C43B896265DB26BF053</vt:lpwstr>
  </property>
</Properties>
</file>