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Comptes mondiaux du carbone/2023/4. Livrables finaux/"/>
    </mc:Choice>
  </mc:AlternateContent>
  <xr:revisionPtr revIDLastSave="52" documentId="8_{5478EAD2-A962-496E-84F7-70AA5DD5005C}" xr6:coauthVersionLast="46" xr6:coauthVersionMax="47" xr10:uidLastSave="{3013DD5A-CD26-4EA0-8AB6-C7F938294BD5}"/>
  <bookViews>
    <workbookView xWindow="-120" yWindow="-120" windowWidth="29040" windowHeight="15840" activeTab="2" xr2:uid="{E3431FD9-0092-4BE9-B67E-B098B4E6F34D}"/>
  </bookViews>
  <sheets>
    <sheet name="PriceCovRevenues per mechanism" sheetId="1" r:id="rId1"/>
    <sheet name="Revenues evolution" sheetId="2" r:id="rId2"/>
    <sheet name="Revenues usages" sheetId="3" r:id="rId3"/>
  </sheets>
  <externalReferences>
    <externalReference r:id="rId4"/>
  </externalReferences>
  <definedNames>
    <definedName name="_xlnm._FilterDatabase" localSheetId="0" hidden="1">'PriceCovRevenues per mechanism'!$A$2:$I$61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B6" i="2"/>
  <c r="R12" i="3" l="1"/>
  <c r="S12" i="3" s="1"/>
  <c r="R11" i="3"/>
  <c r="S11" i="3" s="1"/>
  <c r="R10" i="3"/>
  <c r="R8" i="3"/>
  <c r="S8" i="3" s="1"/>
  <c r="R4" i="3"/>
  <c r="R3" i="3"/>
  <c r="L19" i="3"/>
  <c r="L18" i="3"/>
  <c r="L17" i="3"/>
  <c r="D21" i="3"/>
  <c r="R7" i="3" s="1"/>
  <c r="L16" i="3"/>
  <c r="D20" i="3"/>
  <c r="L15" i="3"/>
  <c r="D19" i="3"/>
  <c r="H2" i="3" s="1"/>
  <c r="L14" i="3"/>
  <c r="L13" i="3"/>
  <c r="L11" i="3"/>
  <c r="L10" i="3"/>
  <c r="L9" i="3"/>
  <c r="L8" i="3"/>
  <c r="L7" i="3"/>
  <c r="L6" i="3"/>
  <c r="L5" i="3"/>
  <c r="L4" i="3"/>
  <c r="L3" i="3"/>
  <c r="L2" i="3"/>
  <c r="H3" i="3"/>
  <c r="R13" i="3" l="1"/>
  <c r="M5" i="3"/>
  <c r="H4" i="3"/>
  <c r="I2" i="3"/>
  <c r="S7" i="3"/>
  <c r="M3" i="3"/>
  <c r="M7" i="3"/>
  <c r="R6" i="3"/>
  <c r="L12" i="3"/>
  <c r="M12" i="3" s="1"/>
  <c r="R2" i="3"/>
  <c r="S3" i="3" s="1"/>
  <c r="S10" i="3"/>
  <c r="S13" i="3" s="1"/>
  <c r="R9" i="3" l="1"/>
  <c r="S6" i="3"/>
  <c r="S9" i="3" s="1"/>
  <c r="M19" i="3"/>
  <c r="M17" i="3"/>
  <c r="I3" i="3"/>
  <c r="M18" i="3"/>
  <c r="M15" i="3"/>
  <c r="M16" i="3"/>
  <c r="M13" i="3"/>
  <c r="M2" i="3"/>
  <c r="S4" i="3"/>
  <c r="M10" i="3"/>
  <c r="M14" i="3"/>
  <c r="M8" i="3"/>
  <c r="R5" i="3"/>
  <c r="S2" i="3"/>
  <c r="M11" i="3"/>
  <c r="M6" i="3"/>
  <c r="M9" i="3"/>
  <c r="M4" i="3"/>
  <c r="S5" i="3" l="1"/>
  <c r="L20" i="3"/>
</calcChain>
</file>

<file path=xl/sharedStrings.xml><?xml version="1.0" encoding="utf-8"?>
<sst xmlns="http://schemas.openxmlformats.org/spreadsheetml/2006/main" count="573" uniqueCount="119">
  <si>
    <t>Source : I4CE, Les comptes mondiaux du carbone en 2023</t>
  </si>
  <si>
    <t>Continent</t>
  </si>
  <si>
    <t>Country</t>
  </si>
  <si>
    <t>Jurisdiction</t>
  </si>
  <si>
    <t>Type of mechanism</t>
  </si>
  <si>
    <t>Start date</t>
  </si>
  <si>
    <t>Level</t>
  </si>
  <si>
    <t>% GHG covered</t>
  </si>
  <si>
    <t>Price (USD/tCO2e)</t>
  </si>
  <si>
    <t>Revenues 
(M USD)</t>
  </si>
  <si>
    <t>Africa</t>
  </si>
  <si>
    <t>South Africa</t>
  </si>
  <si>
    <t>Carbon Tax</t>
  </si>
  <si>
    <t>National</t>
  </si>
  <si>
    <t>Asia</t>
  </si>
  <si>
    <t>Japan</t>
  </si>
  <si>
    <t>Singapore</t>
  </si>
  <si>
    <t>Central &amp; South America</t>
  </si>
  <si>
    <t>Argentina</t>
  </si>
  <si>
    <t>Chile</t>
  </si>
  <si>
    <t>Carbon tax</t>
  </si>
  <si>
    <t>Colombia</t>
  </si>
  <si>
    <t>Mexico</t>
  </si>
  <si>
    <t>Baja California</t>
  </si>
  <si>
    <t>Subnational</t>
  </si>
  <si>
    <t>Durango</t>
  </si>
  <si>
    <t>N/A</t>
  </si>
  <si>
    <t>Guanajuato</t>
  </si>
  <si>
    <t>Querétaro</t>
  </si>
  <si>
    <t>State of Mexico</t>
  </si>
  <si>
    <t>Yucatán</t>
  </si>
  <si>
    <t>Zacatecas</t>
  </si>
  <si>
    <t>Uruguay</t>
  </si>
  <si>
    <t>Europe</t>
  </si>
  <si>
    <t>Denmark</t>
  </si>
  <si>
    <t>Estonia</t>
  </si>
  <si>
    <t>Finland</t>
  </si>
  <si>
    <t>France</t>
  </si>
  <si>
    <t>Hungary</t>
  </si>
  <si>
    <t>Iceland</t>
  </si>
  <si>
    <t>Ireland</t>
  </si>
  <si>
    <t>Latvia</t>
  </si>
  <si>
    <t>Liechtenstein</t>
  </si>
  <si>
    <t>Luxembourg</t>
  </si>
  <si>
    <t>Netherlands</t>
  </si>
  <si>
    <t>Norway</t>
  </si>
  <si>
    <t>Poland</t>
  </si>
  <si>
    <t>Portugal</t>
  </si>
  <si>
    <t>Slovenia</t>
  </si>
  <si>
    <t>Sweden</t>
  </si>
  <si>
    <t>Switzerland</t>
  </si>
  <si>
    <t>Ukraine</t>
  </si>
  <si>
    <t>United Kingdom</t>
  </si>
  <si>
    <t>North America</t>
  </si>
  <si>
    <t>Canada</t>
  </si>
  <si>
    <t>British Columbia</t>
  </si>
  <si>
    <t>New Brunswick</t>
  </si>
  <si>
    <t>Northwest Territories</t>
  </si>
  <si>
    <t>China</t>
  </si>
  <si>
    <t>Beijing</t>
  </si>
  <si>
    <t>ETS</t>
  </si>
  <si>
    <t>Chongqing</t>
  </si>
  <si>
    <t>Fujian</t>
  </si>
  <si>
    <t>Guangdong</t>
  </si>
  <si>
    <t>Hubei</t>
  </si>
  <si>
    <t>Shanghai</t>
  </si>
  <si>
    <t>Shenzhen</t>
  </si>
  <si>
    <t>Tianjin</t>
  </si>
  <si>
    <t>Indonesia</t>
  </si>
  <si>
    <t>Saitama</t>
  </si>
  <si>
    <t>Tokyo</t>
  </si>
  <si>
    <t>Kazakhstan</t>
  </si>
  <si>
    <t>South Korea</t>
  </si>
  <si>
    <t>Austria</t>
  </si>
  <si>
    <t>Austria, Belgium, Bulgaria, Croatia, Republic of Cyprus, Czech Republic, Denmark, Estonia, Finland, France, Germany, Greece, Hungary, Ireland, Italy, Latvia, Lithuania, Luxembourg, Malta, Netherlands, Poland, Portugal, Romania, Slovakia, Slovenia, Spain, Sweden,Iceland, Liechtenstein, Norway</t>
  </si>
  <si>
    <t>European Economic Area</t>
  </si>
  <si>
    <t>Regional</t>
  </si>
  <si>
    <t>Germany</t>
  </si>
  <si>
    <t>Montenegro</t>
  </si>
  <si>
    <t>Alberta</t>
  </si>
  <si>
    <t>Newfoundland and Labrador</t>
  </si>
  <si>
    <t>Nova Scotia</t>
  </si>
  <si>
    <t>Ontario</t>
  </si>
  <si>
    <t>Québec</t>
  </si>
  <si>
    <t>Saskatchewan</t>
  </si>
  <si>
    <t>United States</t>
  </si>
  <si>
    <t>California</t>
  </si>
  <si>
    <t>Connecticut, Delaware, Maine, Maryland, Massachusetts, New Hampshire, New Jersey, New York, Pennsylvania, Rhode Island, Vermont, and Virginia</t>
  </si>
  <si>
    <t>Massachusetts</t>
  </si>
  <si>
    <t>Oregon</t>
  </si>
  <si>
    <t>Washington</t>
  </si>
  <si>
    <t>Oceania</t>
  </si>
  <si>
    <t>Australia</t>
  </si>
  <si>
    <t>New Zealand</t>
  </si>
  <si>
    <t>TOTAL</t>
  </si>
  <si>
    <t>Revenue use</t>
  </si>
  <si>
    <t>Comment</t>
  </si>
  <si>
    <t>Tax</t>
  </si>
  <si>
    <t>Gen. Budget</t>
  </si>
  <si>
    <t>Tax+ETS</t>
  </si>
  <si>
    <t>Direct Trsf</t>
  </si>
  <si>
    <t>Earmarking</t>
  </si>
  <si>
    <t>TOTAL Tax+ETS</t>
  </si>
  <si>
    <t>Tax Total</t>
  </si>
  <si>
    <t>EU ETS</t>
  </si>
  <si>
    <t>ETS Total</t>
  </si>
  <si>
    <t>RGGI,Inc.</t>
  </si>
  <si>
    <t>TOTAL jurisdiction</t>
  </si>
  <si>
    <t>2021 (suspended)</t>
  </si>
  <si>
    <t>Carbon revenues - global trend (USD bn)</t>
  </si>
  <si>
    <t>Value ('000 USD)</t>
  </si>
  <si>
    <t>Value (%)</t>
  </si>
  <si>
    <t>British-Columbia</t>
  </si>
  <si>
    <t>United-Kingdom</t>
  </si>
  <si>
    <t>Irland</t>
  </si>
  <si>
    <t>Others</t>
  </si>
  <si>
    <t>ETS (OBPS also implemented in Canada : 62 M USD</t>
  </si>
  <si>
    <t xml:space="preserve">ETS (7,8%) AND carbon tax (1,1%) </t>
  </si>
  <si>
    <t>ETS AND carbon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</si>
</sst>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C00000"/>
      <name val="Calibri"/>
      <family val="2"/>
    </font>
    <font>
      <b/>
      <sz val="9"/>
      <color theme="4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BDD7EE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C6E0B4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E69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6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10" borderId="0" xfId="0" applyFill="1"/>
    <xf numFmtId="0" fontId="0" fillId="11" borderId="0" xfId="0" applyFill="1"/>
    <xf numFmtId="0" fontId="3" fillId="3" borderId="0" xfId="0" applyFont="1" applyFill="1" applyAlignment="1">
      <alignment vertical="center"/>
    </xf>
    <xf numFmtId="15" fontId="4" fillId="11" borderId="0" xfId="2" applyNumberFormat="1" applyFill="1"/>
    <xf numFmtId="2" fontId="3" fillId="7" borderId="0" xfId="0" applyNumberFormat="1" applyFont="1" applyFill="1" applyAlignment="1">
      <alignment horizontal="center" vertical="center" wrapText="1"/>
    </xf>
    <xf numFmtId="43" fontId="3" fillId="9" borderId="0" xfId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12" borderId="13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165" fontId="5" fillId="12" borderId="14" xfId="1" applyNumberFormat="1" applyFont="1" applyFill="1" applyBorder="1" applyAlignment="1">
      <alignment vertical="center" wrapText="1"/>
    </xf>
    <xf numFmtId="0" fontId="5" fillId="12" borderId="15" xfId="0" applyFont="1" applyFill="1" applyBorder="1" applyAlignment="1">
      <alignment vertical="center" wrapText="1"/>
    </xf>
    <xf numFmtId="165" fontId="5" fillId="12" borderId="5" xfId="1" applyNumberFormat="1" applyFont="1" applyFill="1" applyBorder="1" applyAlignment="1">
      <alignment vertical="center" wrapText="1"/>
    </xf>
    <xf numFmtId="0" fontId="8" fillId="11" borderId="5" xfId="0" applyFont="1" applyFill="1" applyBorder="1"/>
    <xf numFmtId="0" fontId="0" fillId="11" borderId="6" xfId="0" applyFill="1" applyBorder="1"/>
    <xf numFmtId="165" fontId="0" fillId="11" borderId="6" xfId="1" applyNumberFormat="1" applyFont="1" applyFill="1" applyBorder="1"/>
    <xf numFmtId="9" fontId="0" fillId="11" borderId="7" xfId="3" applyFont="1" applyFill="1" applyBorder="1"/>
    <xf numFmtId="0" fontId="8" fillId="11" borderId="8" xfId="0" applyFont="1" applyFill="1" applyBorder="1"/>
    <xf numFmtId="165" fontId="0" fillId="11" borderId="0" xfId="1" applyNumberFormat="1" applyFont="1" applyFill="1" applyBorder="1"/>
    <xf numFmtId="0" fontId="9" fillId="11" borderId="10" xfId="0" applyFont="1" applyFill="1" applyBorder="1"/>
    <xf numFmtId="9" fontId="0" fillId="11" borderId="12" xfId="3" applyFont="1" applyFill="1" applyBorder="1"/>
    <xf numFmtId="0" fontId="5" fillId="11" borderId="13" xfId="0" applyFont="1" applyFill="1" applyBorder="1"/>
    <xf numFmtId="0" fontId="0" fillId="11" borderId="5" xfId="0" applyFill="1" applyBorder="1"/>
    <xf numFmtId="164" fontId="0" fillId="11" borderId="5" xfId="1" applyNumberFormat="1" applyFont="1" applyFill="1" applyBorder="1"/>
    <xf numFmtId="166" fontId="0" fillId="11" borderId="16" xfId="3" applyNumberFormat="1" applyFont="1" applyFill="1" applyBorder="1"/>
    <xf numFmtId="0" fontId="0" fillId="11" borderId="8" xfId="0" applyFill="1" applyBorder="1"/>
    <xf numFmtId="164" fontId="0" fillId="11" borderId="8" xfId="1" applyNumberFormat="1" applyFont="1" applyFill="1" applyBorder="1"/>
    <xf numFmtId="9" fontId="0" fillId="11" borderId="19" xfId="3" applyFont="1" applyFill="1" applyBorder="1"/>
    <xf numFmtId="166" fontId="0" fillId="11" borderId="19" xfId="3" applyNumberFormat="1" applyFont="1" applyFill="1" applyBorder="1"/>
    <xf numFmtId="0" fontId="8" fillId="11" borderId="10" xfId="0" applyFont="1" applyFill="1" applyBorder="1"/>
    <xf numFmtId="0" fontId="0" fillId="11" borderId="11" xfId="0" applyFill="1" applyBorder="1"/>
    <xf numFmtId="165" fontId="0" fillId="11" borderId="11" xfId="1" applyNumberFormat="1" applyFont="1" applyFill="1" applyBorder="1"/>
    <xf numFmtId="0" fontId="9" fillId="11" borderId="5" xfId="0" applyFont="1" applyFill="1" applyBorder="1"/>
    <xf numFmtId="0" fontId="9" fillId="11" borderId="8" xfId="0" applyFont="1" applyFill="1" applyBorder="1"/>
    <xf numFmtId="164" fontId="5" fillId="11" borderId="13" xfId="0" applyNumberFormat="1" applyFont="1" applyFill="1" applyBorder="1"/>
    <xf numFmtId="9" fontId="5" fillId="11" borderId="18" xfId="3" applyFont="1" applyFill="1" applyBorder="1"/>
    <xf numFmtId="9" fontId="0" fillId="11" borderId="9" xfId="3" applyFont="1" applyFill="1" applyBorder="1"/>
    <xf numFmtId="164" fontId="0" fillId="11" borderId="10" xfId="1" applyNumberFormat="1" applyFont="1" applyFill="1" applyBorder="1"/>
    <xf numFmtId="0" fontId="5" fillId="11" borderId="18" xfId="0" applyFont="1" applyFill="1" applyBorder="1"/>
    <xf numFmtId="164" fontId="5" fillId="11" borderId="15" xfId="0" applyNumberFormat="1" applyFont="1" applyFill="1" applyBorder="1"/>
    <xf numFmtId="0" fontId="8" fillId="11" borderId="16" xfId="0" applyFont="1" applyFill="1" applyBorder="1"/>
    <xf numFmtId="0" fontId="9" fillId="11" borderId="17" xfId="0" applyFont="1" applyFill="1" applyBorder="1"/>
    <xf numFmtId="166" fontId="0" fillId="11" borderId="7" xfId="3" applyNumberFormat="1" applyFont="1" applyFill="1" applyBorder="1"/>
    <xf numFmtId="166" fontId="0" fillId="11" borderId="9" xfId="3" applyNumberFormat="1" applyFont="1" applyFill="1" applyBorder="1"/>
    <xf numFmtId="166" fontId="0" fillId="11" borderId="12" xfId="3" applyNumberFormat="1" applyFont="1" applyFill="1" applyBorder="1"/>
    <xf numFmtId="0" fontId="9" fillId="11" borderId="18" xfId="0" applyFont="1" applyFill="1" applyBorder="1"/>
    <xf numFmtId="164" fontId="10" fillId="11" borderId="5" xfId="0" applyNumberFormat="1" applyFont="1" applyFill="1" applyBorder="1"/>
    <xf numFmtId="164" fontId="10" fillId="11" borderId="7" xfId="0" applyNumberFormat="1" applyFont="1" applyFill="1" applyBorder="1"/>
    <xf numFmtId="164" fontId="11" fillId="11" borderId="10" xfId="0" applyNumberFormat="1" applyFont="1" applyFill="1" applyBorder="1"/>
    <xf numFmtId="164" fontId="11" fillId="11" borderId="12" xfId="0" applyNumberFormat="1" applyFont="1" applyFill="1" applyBorder="1"/>
    <xf numFmtId="0" fontId="10" fillId="11" borderId="5" xfId="0" applyFont="1" applyFill="1" applyBorder="1"/>
    <xf numFmtId="0" fontId="10" fillId="11" borderId="8" xfId="0" applyFont="1" applyFill="1" applyBorder="1"/>
    <xf numFmtId="0" fontId="11" fillId="11" borderId="8" xfId="0" applyFont="1" applyFill="1" applyBorder="1"/>
    <xf numFmtId="0" fontId="5" fillId="12" borderId="18" xfId="0" applyFont="1" applyFill="1" applyBorder="1" applyAlignment="1">
      <alignment vertical="center" wrapText="1"/>
    </xf>
    <xf numFmtId="0" fontId="0" fillId="11" borderId="19" xfId="0" applyFill="1" applyBorder="1"/>
    <xf numFmtId="0" fontId="0" fillId="13" borderId="19" xfId="0" applyFill="1" applyBorder="1"/>
    <xf numFmtId="0" fontId="0" fillId="11" borderId="18" xfId="0" applyFill="1" applyBorder="1"/>
    <xf numFmtId="164" fontId="10" fillId="11" borderId="5" xfId="1" applyNumberFormat="1" applyFont="1" applyFill="1" applyBorder="1"/>
    <xf numFmtId="164" fontId="11" fillId="11" borderId="10" xfId="1" applyNumberFormat="1" applyFont="1" applyFill="1" applyBorder="1"/>
    <xf numFmtId="0" fontId="5" fillId="12" borderId="16" xfId="0" applyFont="1" applyFill="1" applyBorder="1" applyAlignment="1">
      <alignment vertical="center" wrapText="1"/>
    </xf>
    <xf numFmtId="9" fontId="10" fillId="11" borderId="16" xfId="3" applyFont="1" applyFill="1" applyBorder="1"/>
    <xf numFmtId="9" fontId="11" fillId="11" borderId="17" xfId="3" applyFont="1" applyFill="1" applyBorder="1"/>
    <xf numFmtId="0" fontId="5" fillId="11" borderId="17" xfId="0" applyFont="1" applyFill="1" applyBorder="1"/>
    <xf numFmtId="0" fontId="0" fillId="11" borderId="13" xfId="0" applyFill="1" applyBorder="1"/>
    <xf numFmtId="0" fontId="0" fillId="11" borderId="14" xfId="0" applyFill="1" applyBorder="1"/>
    <xf numFmtId="0" fontId="5" fillId="11" borderId="14" xfId="0" applyFont="1" applyFill="1" applyBorder="1"/>
    <xf numFmtId="0" fontId="11" fillId="11" borderId="19" xfId="0" applyFont="1" applyFill="1" applyBorder="1"/>
    <xf numFmtId="0" fontId="11" fillId="11" borderId="0" xfId="0" applyFont="1" applyFill="1"/>
    <xf numFmtId="0" fontId="10" fillId="11" borderId="19" xfId="0" applyFont="1" applyFill="1" applyBorder="1"/>
    <xf numFmtId="0" fontId="10" fillId="11" borderId="0" xfId="0" applyFont="1" applyFill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11" borderId="16" xfId="0" applyFill="1" applyBorder="1" applyAlignment="1">
      <alignment horizontal="left" vertical="center"/>
    </xf>
    <xf numFmtId="0" fontId="0" fillId="11" borderId="19" xfId="0" applyFill="1" applyBorder="1" applyAlignment="1">
      <alignment horizontal="left" vertical="center"/>
    </xf>
    <xf numFmtId="0" fontId="0" fillId="11" borderId="17" xfId="0" applyFill="1" applyBorder="1" applyAlignment="1">
      <alignment horizontal="left" vertical="center"/>
    </xf>
    <xf numFmtId="0" fontId="8" fillId="11" borderId="16" xfId="0" applyFont="1" applyFill="1" applyBorder="1" applyAlignment="1">
      <alignment horizontal="left" vertical="center"/>
    </xf>
    <xf numFmtId="0" fontId="8" fillId="11" borderId="19" xfId="0" applyFont="1" applyFill="1" applyBorder="1" applyAlignment="1">
      <alignment horizontal="left" vertical="center"/>
    </xf>
    <xf numFmtId="0" fontId="8" fillId="11" borderId="17" xfId="0" applyFont="1" applyFill="1" applyBorder="1" applyAlignment="1">
      <alignment horizontal="left" vertical="center"/>
    </xf>
    <xf numFmtId="0" fontId="9" fillId="11" borderId="16" xfId="0" applyFont="1" applyFill="1" applyBorder="1" applyAlignment="1">
      <alignment horizontal="left" vertical="center"/>
    </xf>
    <xf numFmtId="0" fontId="9" fillId="11" borderId="19" xfId="0" applyFont="1" applyFill="1" applyBorder="1" applyAlignment="1">
      <alignment horizontal="left" vertical="center"/>
    </xf>
    <xf numFmtId="0" fontId="9" fillId="11" borderId="1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11" borderId="0" xfId="0" applyFill="1" applyAlignment="1">
      <alignment horizontal="center"/>
    </xf>
    <xf numFmtId="9" fontId="3" fillId="5" borderId="0" xfId="0" applyNumberFormat="1" applyFont="1" applyFill="1" applyAlignment="1">
      <alignment horizontal="center" vertical="center" wrapText="1"/>
    </xf>
    <xf numFmtId="0" fontId="0" fillId="10" borderId="0" xfId="0" applyFill="1" applyAlignment="1">
      <alignment horizontal="center"/>
    </xf>
  </cellXfs>
  <cellStyles count="4">
    <cellStyle name="Lien hypertexte" xfId="2" builtinId="8"/>
    <cellStyle name="Milliers" xfId="1" builtinId="3"/>
    <cellStyle name="Normal" xfId="0" builtinId="0"/>
    <cellStyle name="Pourcentage" xfId="3" builtinId="5"/>
  </cellStyles>
  <dxfs count="31"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FAFE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FAFE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FAFE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FAFE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FAFE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FAFE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FAFE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Carbon revenues - global trend (USD 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'Revenues evolution'!$A$4</c:f>
              <c:strCache>
                <c:ptCount val="1"/>
                <c:pt idx="0">
                  <c:v>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'Revenues evolution'!$B$3:$F$3</c:f>
              <c:numCache>
                <c:formatCode>General</c:formatCode>
                <c:ptCount val="5"/>
                <c:pt idx="0">
                  <c:v>2016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'Revenues evolution'!$B$4:$F$4</c:f>
              <c:numCache>
                <c:formatCode>General</c:formatCode>
                <c:ptCount val="5"/>
                <c:pt idx="0">
                  <c:v>5.5</c:v>
                </c:pt>
                <c:pt idx="1">
                  <c:v>22.3</c:v>
                </c:pt>
                <c:pt idx="2">
                  <c:v>27.4</c:v>
                </c:pt>
                <c:pt idx="3">
                  <c:v>68</c:v>
                </c:pt>
                <c:pt idx="4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0-4E9E-A434-48CF88C04607}"/>
            </c:ext>
          </c:extLst>
        </c:ser>
        <c:ser>
          <c:idx val="1"/>
          <c:order val="1"/>
          <c:tx>
            <c:strRef>
              <c:f>'Revenues evolution'!$A$5</c:f>
              <c:strCache>
                <c:ptCount val="1"/>
                <c:pt idx="0">
                  <c:v>Carbon tax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'Revenues evolution'!$B$3:$F$3</c:f>
              <c:numCache>
                <c:formatCode>General</c:formatCode>
                <c:ptCount val="5"/>
                <c:pt idx="0">
                  <c:v>2016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'Revenues evolution'!$B$5:$F$5</c:f>
              <c:numCache>
                <c:formatCode>General</c:formatCode>
                <c:ptCount val="5"/>
                <c:pt idx="0">
                  <c:v>11.4</c:v>
                </c:pt>
                <c:pt idx="1">
                  <c:v>25.6</c:v>
                </c:pt>
                <c:pt idx="2">
                  <c:v>25.8</c:v>
                </c:pt>
                <c:pt idx="3">
                  <c:v>29.5</c:v>
                </c:pt>
                <c:pt idx="4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0-4E9E-A434-48CF88C04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2698064"/>
        <c:axId val="999563296"/>
      </c:barChart>
      <c:lineChart>
        <c:grouping val="standard"/>
        <c:varyColors val="0"/>
        <c:ser>
          <c:idx val="2"/>
          <c:order val="2"/>
          <c:tx>
            <c:strRef>
              <c:f>'Revenues evolution'!$A$6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'Revenues evolution'!$B$3:$F$3</c:f>
              <c:numCache>
                <c:formatCode>General</c:formatCode>
                <c:ptCount val="5"/>
                <c:pt idx="0">
                  <c:v>2016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'Revenues evolution'!$B$6:$F$6</c:f>
              <c:numCache>
                <c:formatCode>General</c:formatCode>
                <c:ptCount val="5"/>
                <c:pt idx="0">
                  <c:v>16.899999999999999</c:v>
                </c:pt>
                <c:pt idx="1">
                  <c:v>47.900000000000006</c:v>
                </c:pt>
                <c:pt idx="2">
                  <c:v>53.2</c:v>
                </c:pt>
                <c:pt idx="3">
                  <c:v>97.5</c:v>
                </c:pt>
                <c:pt idx="4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0-4E9E-A434-48CF88C04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2698064"/>
        <c:axId val="999563296"/>
      </c:lineChart>
      <c:catAx>
        <c:axId val="3126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9563296"/>
        <c:crosses val="autoZero"/>
        <c:auto val="1"/>
        <c:lblAlgn val="ctr"/>
        <c:lblOffset val="100"/>
        <c:noMultiLvlLbl val="0"/>
      </c:catAx>
      <c:valAx>
        <c:axId val="999563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269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161925</xdr:rowOff>
    </xdr:from>
    <xdr:to>
      <xdr:col>13</xdr:col>
      <xdr:colOff>285750</xdr:colOff>
      <xdr:row>15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474DB1-E998-445D-893C-A7099B4B7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4ce-my.sharepoint.com/Documents%20partages/71%20-%20Poleco/Comptes%20mondiaux%20du%20carbone/2023/Roue%20des%20revenu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 refreshError="1"/>
      <sheetData sheetId="1">
        <row r="30">
          <cell r="H30">
            <v>2142.6394947223416</v>
          </cell>
          <cell r="J30">
            <v>223.09703133102187</v>
          </cell>
          <cell r="K30">
            <v>596.3526826135917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4ce.org/download/comptes-mondiaux-carbone-20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FCB9-4EBD-4236-AFC0-3C46ACBD64DA}">
  <dimension ref="A1:I77"/>
  <sheetViews>
    <sheetView workbookViewId="0">
      <selection activeCell="A10" sqref="A10"/>
    </sheetView>
  </sheetViews>
  <sheetFormatPr baseColWidth="10" defaultColWidth="11.42578125" defaultRowHeight="15" x14ac:dyDescent="0.25"/>
  <cols>
    <col min="1" max="6" width="11.42578125" style="8"/>
    <col min="7" max="7" width="11.42578125" style="94"/>
    <col min="8" max="16384" width="11.42578125" style="8"/>
  </cols>
  <sheetData>
    <row r="1" spans="1:9" x14ac:dyDescent="0.25">
      <c r="A1" s="11" t="s">
        <v>0</v>
      </c>
      <c r="B1" s="9"/>
      <c r="C1" s="9"/>
      <c r="D1" s="9"/>
      <c r="E1" s="9"/>
      <c r="F1" s="9"/>
      <c r="G1" s="92"/>
      <c r="H1" s="9"/>
      <c r="I1" s="9"/>
    </row>
    <row r="2" spans="1:9" ht="24.75" thickBot="1" x14ac:dyDescent="0.3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2" t="s">
        <v>7</v>
      </c>
      <c r="H2" s="1" t="s">
        <v>8</v>
      </c>
      <c r="I2" s="3" t="s">
        <v>9</v>
      </c>
    </row>
    <row r="3" spans="1:9" x14ac:dyDescent="0.25">
      <c r="A3" s="10" t="s">
        <v>10</v>
      </c>
      <c r="B3" s="10" t="s">
        <v>11</v>
      </c>
      <c r="C3" s="10" t="s">
        <v>11</v>
      </c>
      <c r="D3" s="14" t="s">
        <v>12</v>
      </c>
      <c r="E3" s="16">
        <v>2019</v>
      </c>
      <c r="F3" s="10" t="s">
        <v>13</v>
      </c>
      <c r="G3" s="93">
        <v>0.8</v>
      </c>
      <c r="H3" s="12">
        <v>8.702161434796869</v>
      </c>
      <c r="I3" s="13">
        <v>101.06769694105279</v>
      </c>
    </row>
    <row r="4" spans="1:9" x14ac:dyDescent="0.25">
      <c r="A4" s="10" t="s">
        <v>14</v>
      </c>
      <c r="B4" s="10" t="s">
        <v>15</v>
      </c>
      <c r="C4" s="10" t="s">
        <v>15</v>
      </c>
      <c r="D4" s="14" t="s">
        <v>12</v>
      </c>
      <c r="E4" s="16">
        <v>2012</v>
      </c>
      <c r="F4" s="10" t="s">
        <v>13</v>
      </c>
      <c r="G4" s="93">
        <v>0.75</v>
      </c>
      <c r="H4" s="12">
        <v>2.197749709803638</v>
      </c>
      <c r="I4" s="13">
        <v>1821.9269047569396</v>
      </c>
    </row>
    <row r="5" spans="1:9" x14ac:dyDescent="0.25">
      <c r="A5" s="10" t="s">
        <v>14</v>
      </c>
      <c r="B5" s="10" t="s">
        <v>16</v>
      </c>
      <c r="C5" s="10" t="s">
        <v>16</v>
      </c>
      <c r="D5" s="14" t="s">
        <v>12</v>
      </c>
      <c r="E5" s="16">
        <v>2019</v>
      </c>
      <c r="F5" s="10" t="s">
        <v>13</v>
      </c>
      <c r="G5" s="93">
        <v>0.8</v>
      </c>
      <c r="H5" s="12">
        <v>3.6356144794406005</v>
      </c>
      <c r="I5" s="13">
        <v>154.15005392828147</v>
      </c>
    </row>
    <row r="6" spans="1:9" x14ac:dyDescent="0.25">
      <c r="A6" s="10" t="s">
        <v>17</v>
      </c>
      <c r="B6" s="10" t="s">
        <v>18</v>
      </c>
      <c r="C6" s="10" t="s">
        <v>18</v>
      </c>
      <c r="D6" s="14" t="s">
        <v>12</v>
      </c>
      <c r="E6" s="16">
        <v>2018</v>
      </c>
      <c r="F6" s="10" t="s">
        <v>13</v>
      </c>
      <c r="G6" s="93">
        <v>0.2</v>
      </c>
      <c r="H6" s="12">
        <v>5.6340537256859982</v>
      </c>
      <c r="I6" s="13">
        <v>222.55358253495064</v>
      </c>
    </row>
    <row r="7" spans="1:9" x14ac:dyDescent="0.25">
      <c r="A7" s="10" t="s">
        <v>17</v>
      </c>
      <c r="B7" s="10" t="s">
        <v>19</v>
      </c>
      <c r="C7" s="10" t="s">
        <v>19</v>
      </c>
      <c r="D7" s="14" t="s">
        <v>20</v>
      </c>
      <c r="E7" s="16">
        <v>2017</v>
      </c>
      <c r="F7" s="10" t="s">
        <v>13</v>
      </c>
      <c r="G7" s="93">
        <v>0.29399999999999998</v>
      </c>
      <c r="H7" s="12">
        <v>5</v>
      </c>
      <c r="I7" s="13">
        <v>162.85636185710334</v>
      </c>
    </row>
    <row r="8" spans="1:9" x14ac:dyDescent="0.25">
      <c r="A8" s="10" t="s">
        <v>17</v>
      </c>
      <c r="B8" s="10" t="s">
        <v>21</v>
      </c>
      <c r="C8" s="10" t="s">
        <v>21</v>
      </c>
      <c r="D8" s="14" t="s">
        <v>20</v>
      </c>
      <c r="E8" s="16">
        <v>2017</v>
      </c>
      <c r="F8" s="10" t="s">
        <v>13</v>
      </c>
      <c r="G8" s="93">
        <v>0.23</v>
      </c>
      <c r="H8" s="12">
        <v>4.914442184469614</v>
      </c>
      <c r="I8" s="13">
        <v>101.53554496427891</v>
      </c>
    </row>
    <row r="9" spans="1:9" x14ac:dyDescent="0.25">
      <c r="A9" s="10" t="s">
        <v>17</v>
      </c>
      <c r="B9" s="10" t="s">
        <v>22</v>
      </c>
      <c r="C9" s="10" t="s">
        <v>23</v>
      </c>
      <c r="D9" s="14" t="s">
        <v>12</v>
      </c>
      <c r="E9" s="91" t="s">
        <v>108</v>
      </c>
      <c r="F9" s="10" t="s">
        <v>24</v>
      </c>
      <c r="G9" s="93">
        <v>0.46</v>
      </c>
      <c r="H9" s="12">
        <v>8.4462187024123905E-3</v>
      </c>
      <c r="I9" s="13">
        <v>1.614718281343545</v>
      </c>
    </row>
    <row r="10" spans="1:9" x14ac:dyDescent="0.25">
      <c r="A10" s="10" t="s">
        <v>17</v>
      </c>
      <c r="B10" s="10" t="s">
        <v>22</v>
      </c>
      <c r="C10" s="10" t="s">
        <v>25</v>
      </c>
      <c r="D10" s="14" t="s">
        <v>12</v>
      </c>
      <c r="E10" s="16">
        <v>2023</v>
      </c>
      <c r="F10" s="10" t="s">
        <v>24</v>
      </c>
      <c r="G10" s="93">
        <v>0</v>
      </c>
      <c r="H10" s="12">
        <v>9.584861273858408</v>
      </c>
      <c r="I10" s="13" t="s">
        <v>26</v>
      </c>
    </row>
    <row r="11" spans="1:9" x14ac:dyDescent="0.25">
      <c r="A11" s="10" t="s">
        <v>17</v>
      </c>
      <c r="B11" s="10" t="s">
        <v>22</v>
      </c>
      <c r="C11" s="10" t="s">
        <v>27</v>
      </c>
      <c r="D11" s="14" t="s">
        <v>12</v>
      </c>
      <c r="E11" s="16">
        <v>2022</v>
      </c>
      <c r="F11" s="10" t="s">
        <v>24</v>
      </c>
      <c r="G11" s="93">
        <v>0</v>
      </c>
      <c r="H11" s="12">
        <v>2.4096019962213875</v>
      </c>
      <c r="I11" s="13" t="s">
        <v>26</v>
      </c>
    </row>
    <row r="12" spans="1:9" x14ac:dyDescent="0.25">
      <c r="A12" s="10" t="s">
        <v>17</v>
      </c>
      <c r="B12" s="10" t="s">
        <v>22</v>
      </c>
      <c r="C12" s="10" t="s">
        <v>22</v>
      </c>
      <c r="D12" s="14" t="s">
        <v>20</v>
      </c>
      <c r="E12" s="16">
        <v>2014</v>
      </c>
      <c r="F12" s="10" t="s">
        <v>13</v>
      </c>
      <c r="G12" s="93">
        <v>0.44</v>
      </c>
      <c r="H12" s="12">
        <v>4.1333270494338903</v>
      </c>
      <c r="I12" s="13">
        <v>213.92953205464207</v>
      </c>
    </row>
    <row r="13" spans="1:9" x14ac:dyDescent="0.25">
      <c r="A13" s="10" t="s">
        <v>17</v>
      </c>
      <c r="B13" s="10" t="s">
        <v>22</v>
      </c>
      <c r="C13" s="10" t="s">
        <v>28</v>
      </c>
      <c r="D13" s="14" t="s">
        <v>20</v>
      </c>
      <c r="E13" s="16">
        <v>2022</v>
      </c>
      <c r="F13" s="10" t="s">
        <v>24</v>
      </c>
      <c r="G13" s="93">
        <v>0</v>
      </c>
      <c r="H13" s="12">
        <v>31.107640490951947</v>
      </c>
      <c r="I13" s="13" t="s">
        <v>26</v>
      </c>
    </row>
    <row r="14" spans="1:9" x14ac:dyDescent="0.25">
      <c r="A14" s="10" t="s">
        <v>17</v>
      </c>
      <c r="B14" s="10" t="s">
        <v>22</v>
      </c>
      <c r="C14" s="10" t="s">
        <v>29</v>
      </c>
      <c r="D14" s="14" t="s">
        <v>12</v>
      </c>
      <c r="E14" s="16">
        <v>2022</v>
      </c>
      <c r="F14" s="10" t="s">
        <v>24</v>
      </c>
      <c r="G14" s="93">
        <v>0</v>
      </c>
      <c r="H14" s="12">
        <v>2.3025085741671036</v>
      </c>
      <c r="I14" s="13">
        <v>3.9746911540764183</v>
      </c>
    </row>
    <row r="15" spans="1:9" x14ac:dyDescent="0.25">
      <c r="A15" s="10" t="s">
        <v>17</v>
      </c>
      <c r="B15" s="10" t="s">
        <v>22</v>
      </c>
      <c r="C15" s="10" t="s">
        <v>30</v>
      </c>
      <c r="D15" s="14" t="s">
        <v>20</v>
      </c>
      <c r="E15" s="16">
        <v>2022</v>
      </c>
      <c r="F15" s="10" t="s">
        <v>24</v>
      </c>
      <c r="G15" s="93">
        <v>0</v>
      </c>
      <c r="H15" s="12">
        <v>14.998326665280405</v>
      </c>
      <c r="I15" s="13">
        <v>2.3877957108114085</v>
      </c>
    </row>
    <row r="16" spans="1:9" x14ac:dyDescent="0.25">
      <c r="A16" s="10" t="s">
        <v>17</v>
      </c>
      <c r="B16" s="10" t="s">
        <v>22</v>
      </c>
      <c r="C16" s="10" t="s">
        <v>31</v>
      </c>
      <c r="D16" s="14" t="s">
        <v>12</v>
      </c>
      <c r="E16" s="16">
        <v>2017</v>
      </c>
      <c r="F16" s="10" t="s">
        <v>24</v>
      </c>
      <c r="G16" s="93">
        <v>0</v>
      </c>
      <c r="H16" s="12">
        <v>12.420909856488807</v>
      </c>
      <c r="I16" s="13">
        <v>18.531569860910651</v>
      </c>
    </row>
    <row r="17" spans="1:9" x14ac:dyDescent="0.25">
      <c r="A17" s="10" t="s">
        <v>17</v>
      </c>
      <c r="B17" s="10" t="s">
        <v>32</v>
      </c>
      <c r="C17" s="10" t="s">
        <v>32</v>
      </c>
      <c r="D17" s="14" t="s">
        <v>20</v>
      </c>
      <c r="E17" s="16">
        <v>2022</v>
      </c>
      <c r="F17" s="10" t="s">
        <v>13</v>
      </c>
      <c r="G17" s="93">
        <v>0.11</v>
      </c>
      <c r="H17" s="12">
        <v>154.22262520667766</v>
      </c>
      <c r="I17" s="13">
        <v>254.59462085269683</v>
      </c>
    </row>
    <row r="18" spans="1:9" x14ac:dyDescent="0.25">
      <c r="A18" s="10" t="s">
        <v>33</v>
      </c>
      <c r="B18" s="10" t="s">
        <v>34</v>
      </c>
      <c r="C18" s="10" t="s">
        <v>34</v>
      </c>
      <c r="D18" s="14" t="s">
        <v>12</v>
      </c>
      <c r="E18" s="16">
        <v>1992</v>
      </c>
      <c r="F18" s="10" t="s">
        <v>13</v>
      </c>
      <c r="G18" s="93">
        <v>0.4</v>
      </c>
      <c r="H18" s="12">
        <v>26.140349033759389</v>
      </c>
      <c r="I18" s="13">
        <v>472.71455799681121</v>
      </c>
    </row>
    <row r="19" spans="1:9" x14ac:dyDescent="0.25">
      <c r="A19" s="10" t="s">
        <v>33</v>
      </c>
      <c r="B19" s="10" t="s">
        <v>35</v>
      </c>
      <c r="C19" s="10" t="s">
        <v>35</v>
      </c>
      <c r="D19" s="14" t="s">
        <v>12</v>
      </c>
      <c r="E19" s="16">
        <v>2000</v>
      </c>
      <c r="F19" s="10" t="s">
        <v>13</v>
      </c>
      <c r="G19" s="93">
        <v>0.06</v>
      </c>
      <c r="H19" s="12">
        <v>2.142367044993855</v>
      </c>
      <c r="I19" s="13">
        <v>1.6510404383220041</v>
      </c>
    </row>
    <row r="20" spans="1:9" x14ac:dyDescent="0.25">
      <c r="A20" s="10" t="s">
        <v>33</v>
      </c>
      <c r="B20" s="10" t="s">
        <v>36</v>
      </c>
      <c r="C20" s="10" t="s">
        <v>36</v>
      </c>
      <c r="D20" s="14" t="s">
        <v>12</v>
      </c>
      <c r="E20" s="16">
        <v>1990</v>
      </c>
      <c r="F20" s="10" t="s">
        <v>13</v>
      </c>
      <c r="G20" s="93">
        <v>0.36</v>
      </c>
      <c r="H20" s="12">
        <v>82.481131232263422</v>
      </c>
      <c r="I20" s="13">
        <v>1402.0951339735634</v>
      </c>
    </row>
    <row r="21" spans="1:9" x14ac:dyDescent="0.25">
      <c r="A21" s="10" t="s">
        <v>33</v>
      </c>
      <c r="B21" s="10" t="s">
        <v>37</v>
      </c>
      <c r="C21" s="10" t="s">
        <v>37</v>
      </c>
      <c r="D21" s="14" t="s">
        <v>12</v>
      </c>
      <c r="E21" s="16">
        <v>2014</v>
      </c>
      <c r="F21" s="10" t="s">
        <v>13</v>
      </c>
      <c r="G21" s="93">
        <v>0.56999999999999995</v>
      </c>
      <c r="H21" s="12">
        <v>46.902167865707881</v>
      </c>
      <c r="I21" s="13">
        <v>8097.4594745728855</v>
      </c>
    </row>
    <row r="22" spans="1:9" x14ac:dyDescent="0.25">
      <c r="A22" s="10" t="s">
        <v>33</v>
      </c>
      <c r="B22" s="10" t="s">
        <v>38</v>
      </c>
      <c r="C22" s="10" t="s">
        <v>38</v>
      </c>
      <c r="D22" s="14" t="s">
        <v>12</v>
      </c>
      <c r="E22" s="16">
        <v>2023</v>
      </c>
      <c r="F22" s="10" t="s">
        <v>13</v>
      </c>
      <c r="G22" s="93">
        <v>0</v>
      </c>
      <c r="H22" s="12">
        <v>41.616546043526881</v>
      </c>
      <c r="I22" s="13" t="s">
        <v>26</v>
      </c>
    </row>
    <row r="23" spans="1:9" x14ac:dyDescent="0.25">
      <c r="A23" s="10" t="s">
        <v>33</v>
      </c>
      <c r="B23" s="10" t="s">
        <v>39</v>
      </c>
      <c r="C23" s="10" t="s">
        <v>39</v>
      </c>
      <c r="D23" s="14" t="s">
        <v>12</v>
      </c>
      <c r="E23" s="16">
        <v>2010</v>
      </c>
      <c r="F23" s="10" t="s">
        <v>13</v>
      </c>
      <c r="G23" s="93">
        <v>0.55000000000000004</v>
      </c>
      <c r="H23" s="12">
        <v>34.387585427035987</v>
      </c>
      <c r="I23" s="13">
        <v>51.079280053954335</v>
      </c>
    </row>
    <row r="24" spans="1:9" x14ac:dyDescent="0.25">
      <c r="A24" s="10" t="s">
        <v>33</v>
      </c>
      <c r="B24" s="10" t="s">
        <v>40</v>
      </c>
      <c r="C24" s="10" t="s">
        <v>40</v>
      </c>
      <c r="D24" s="14" t="s">
        <v>12</v>
      </c>
      <c r="E24" s="16">
        <v>2010</v>
      </c>
      <c r="F24" s="10" t="s">
        <v>13</v>
      </c>
      <c r="G24" s="93">
        <v>0.4</v>
      </c>
      <c r="H24" s="12">
        <v>51.952400841100989</v>
      </c>
      <c r="I24" s="13">
        <v>846.76290505533609</v>
      </c>
    </row>
    <row r="25" spans="1:9" x14ac:dyDescent="0.25">
      <c r="A25" s="10" t="s">
        <v>33</v>
      </c>
      <c r="B25" s="10" t="s">
        <v>41</v>
      </c>
      <c r="C25" s="10" t="s">
        <v>41</v>
      </c>
      <c r="D25" s="14" t="s">
        <v>12</v>
      </c>
      <c r="E25" s="16">
        <v>2004</v>
      </c>
      <c r="F25" s="10" t="s">
        <v>13</v>
      </c>
      <c r="G25" s="93">
        <v>0.05</v>
      </c>
      <c r="H25" s="12">
        <v>16.067752837453913</v>
      </c>
      <c r="I25" s="13">
        <v>7.5658413905493074</v>
      </c>
    </row>
    <row r="26" spans="1:9" x14ac:dyDescent="0.25">
      <c r="A26" s="10" t="s">
        <v>33</v>
      </c>
      <c r="B26" s="10" t="s">
        <v>42</v>
      </c>
      <c r="C26" s="10" t="s">
        <v>42</v>
      </c>
      <c r="D26" s="14" t="s">
        <v>12</v>
      </c>
      <c r="E26" s="16">
        <v>2008</v>
      </c>
      <c r="F26" s="10" t="s">
        <v>13</v>
      </c>
      <c r="G26" s="93">
        <v>0.80600000000000005</v>
      </c>
      <c r="H26" s="12">
        <v>125.64571406723942</v>
      </c>
      <c r="I26" s="13">
        <v>6.6906342740804989</v>
      </c>
    </row>
    <row r="27" spans="1:9" x14ac:dyDescent="0.25">
      <c r="A27" s="10" t="s">
        <v>33</v>
      </c>
      <c r="B27" s="10" t="s">
        <v>43</v>
      </c>
      <c r="C27" s="10" t="s">
        <v>43</v>
      </c>
      <c r="D27" s="14" t="s">
        <v>12</v>
      </c>
      <c r="E27" s="16">
        <v>2021</v>
      </c>
      <c r="F27" s="10" t="s">
        <v>13</v>
      </c>
      <c r="G27" s="93">
        <v>0.65</v>
      </c>
      <c r="H27" s="12">
        <v>32.135505674907826</v>
      </c>
      <c r="I27" s="13">
        <v>272.98323639578285</v>
      </c>
    </row>
    <row r="28" spans="1:9" x14ac:dyDescent="0.25">
      <c r="A28" s="10" t="s">
        <v>33</v>
      </c>
      <c r="B28" s="10" t="s">
        <v>44</v>
      </c>
      <c r="C28" s="10" t="s">
        <v>44</v>
      </c>
      <c r="D28" s="14" t="s">
        <v>12</v>
      </c>
      <c r="E28" s="16">
        <v>2021</v>
      </c>
      <c r="F28" s="10" t="s">
        <v>13</v>
      </c>
      <c r="G28" s="93">
        <v>0.12</v>
      </c>
      <c r="H28" s="12">
        <v>44.989707944870958</v>
      </c>
      <c r="I28" s="13" t="s">
        <v>26</v>
      </c>
    </row>
    <row r="29" spans="1:9" x14ac:dyDescent="0.25">
      <c r="A29" s="10" t="s">
        <v>33</v>
      </c>
      <c r="B29" s="10" t="s">
        <v>45</v>
      </c>
      <c r="C29" s="10" t="s">
        <v>45</v>
      </c>
      <c r="D29" s="14" t="s">
        <v>12</v>
      </c>
      <c r="E29" s="16">
        <v>1991</v>
      </c>
      <c r="F29" s="10" t="s">
        <v>13</v>
      </c>
      <c r="G29" s="93">
        <v>0.63</v>
      </c>
      <c r="H29" s="12">
        <v>91.054422592940313</v>
      </c>
      <c r="I29" s="13">
        <v>1986.3075774568956</v>
      </c>
    </row>
    <row r="30" spans="1:9" x14ac:dyDescent="0.25">
      <c r="A30" s="10" t="s">
        <v>33</v>
      </c>
      <c r="B30" s="10" t="s">
        <v>46</v>
      </c>
      <c r="C30" s="10" t="s">
        <v>46</v>
      </c>
      <c r="D30" s="14" t="s">
        <v>12</v>
      </c>
      <c r="E30" s="16">
        <v>1990</v>
      </c>
      <c r="F30" s="10" t="s">
        <v>13</v>
      </c>
      <c r="G30" s="93">
        <v>0.04</v>
      </c>
      <c r="H30" s="12">
        <v>7.6912201328997593E-2</v>
      </c>
      <c r="I30" s="13">
        <v>6.6042162447119352</v>
      </c>
    </row>
    <row r="31" spans="1:9" x14ac:dyDescent="0.25">
      <c r="A31" s="10" t="s">
        <v>33</v>
      </c>
      <c r="B31" s="10" t="s">
        <v>47</v>
      </c>
      <c r="C31" s="10" t="s">
        <v>47</v>
      </c>
      <c r="D31" s="14" t="s">
        <v>12</v>
      </c>
      <c r="E31" s="16">
        <v>2015</v>
      </c>
      <c r="F31" s="10" t="s">
        <v>13</v>
      </c>
      <c r="G31" s="93">
        <v>0.4</v>
      </c>
      <c r="H31" s="12">
        <v>25.15470527685499</v>
      </c>
      <c r="I31" s="13">
        <v>558.9350273682453</v>
      </c>
    </row>
    <row r="32" spans="1:9" x14ac:dyDescent="0.25">
      <c r="A32" s="10" t="s">
        <v>33</v>
      </c>
      <c r="B32" s="10" t="s">
        <v>48</v>
      </c>
      <c r="C32" s="10" t="s">
        <v>48</v>
      </c>
      <c r="D32" s="14" t="s">
        <v>12</v>
      </c>
      <c r="E32" s="16">
        <v>1996</v>
      </c>
      <c r="F32" s="10" t="s">
        <v>13</v>
      </c>
      <c r="G32" s="93">
        <v>0.52</v>
      </c>
      <c r="H32" s="12">
        <v>83.866544558076313</v>
      </c>
      <c r="I32" s="13">
        <v>108.31510299431532</v>
      </c>
    </row>
    <row r="33" spans="1:9" x14ac:dyDescent="0.25">
      <c r="A33" s="10" t="s">
        <v>33</v>
      </c>
      <c r="B33" s="10" t="s">
        <v>49</v>
      </c>
      <c r="C33" s="10" t="s">
        <v>49</v>
      </c>
      <c r="D33" s="14" t="s">
        <v>12</v>
      </c>
      <c r="E33" s="16">
        <v>1991</v>
      </c>
      <c r="F33" s="10" t="s">
        <v>13</v>
      </c>
      <c r="G33" s="93">
        <v>0.4</v>
      </c>
      <c r="H33" s="12">
        <v>126.95133308802612</v>
      </c>
      <c r="I33" s="13">
        <v>2170.6811900848729</v>
      </c>
    </row>
    <row r="34" spans="1:9" x14ac:dyDescent="0.25">
      <c r="A34" s="10" t="s">
        <v>33</v>
      </c>
      <c r="B34" s="10" t="s">
        <v>50</v>
      </c>
      <c r="C34" s="10" t="s">
        <v>50</v>
      </c>
      <c r="D34" s="14" t="s">
        <v>12</v>
      </c>
      <c r="E34" s="16">
        <v>2008</v>
      </c>
      <c r="F34" s="10" t="s">
        <v>13</v>
      </c>
      <c r="G34" s="93">
        <v>0.33</v>
      </c>
      <c r="H34" s="12">
        <v>125.64571406723942</v>
      </c>
      <c r="I34" s="13">
        <v>1355.9266643089588</v>
      </c>
    </row>
    <row r="35" spans="1:9" x14ac:dyDescent="0.25">
      <c r="A35" s="10" t="s">
        <v>33</v>
      </c>
      <c r="B35" s="10" t="s">
        <v>51</v>
      </c>
      <c r="C35" s="10" t="s">
        <v>51</v>
      </c>
      <c r="D35" s="14" t="s">
        <v>12</v>
      </c>
      <c r="E35" s="16">
        <v>2011</v>
      </c>
      <c r="F35" s="10" t="s">
        <v>13</v>
      </c>
      <c r="G35" s="93">
        <v>0.71</v>
      </c>
      <c r="H35" s="12">
        <v>0.92757777016092147</v>
      </c>
      <c r="I35" s="13">
        <v>46.891314983284929</v>
      </c>
    </row>
    <row r="36" spans="1:9" x14ac:dyDescent="0.25">
      <c r="A36" s="10" t="s">
        <v>33</v>
      </c>
      <c r="B36" s="10" t="s">
        <v>52</v>
      </c>
      <c r="C36" s="10" t="s">
        <v>52</v>
      </c>
      <c r="D36" s="14" t="s">
        <v>12</v>
      </c>
      <c r="E36" s="16">
        <v>2013</v>
      </c>
      <c r="F36" s="10" t="s">
        <v>13</v>
      </c>
      <c r="G36" s="93">
        <v>0.24</v>
      </c>
      <c r="H36" s="12">
        <v>21.811105260835095</v>
      </c>
      <c r="I36" s="13">
        <v>973.74467708928239</v>
      </c>
    </row>
    <row r="37" spans="1:9" x14ac:dyDescent="0.25">
      <c r="A37" s="10" t="s">
        <v>53</v>
      </c>
      <c r="B37" s="10" t="s">
        <v>54</v>
      </c>
      <c r="C37" s="10" t="s">
        <v>55</v>
      </c>
      <c r="D37" s="14" t="s">
        <v>12</v>
      </c>
      <c r="E37" s="16">
        <v>2008</v>
      </c>
      <c r="F37" s="10" t="s">
        <v>24</v>
      </c>
      <c r="G37" s="93">
        <v>0.7</v>
      </c>
      <c r="H37" s="12">
        <v>47.526937470503547</v>
      </c>
      <c r="I37" s="13">
        <v>1671.4133632072453</v>
      </c>
    </row>
    <row r="38" spans="1:9" x14ac:dyDescent="0.25">
      <c r="A38" s="10" t="s">
        <v>53</v>
      </c>
      <c r="B38" s="10" t="s">
        <v>54</v>
      </c>
      <c r="C38" s="10" t="s">
        <v>54</v>
      </c>
      <c r="D38" s="14" t="s">
        <v>12</v>
      </c>
      <c r="E38" s="16">
        <v>2019</v>
      </c>
      <c r="F38" s="10" t="s">
        <v>13</v>
      </c>
      <c r="G38" s="93">
        <v>0.3</v>
      </c>
      <c r="H38" s="12">
        <v>47.526937470503547</v>
      </c>
      <c r="I38" s="13">
        <v>6270.1057704431723</v>
      </c>
    </row>
    <row r="39" spans="1:9" x14ac:dyDescent="0.25">
      <c r="A39" s="10" t="s">
        <v>53</v>
      </c>
      <c r="B39" s="10" t="s">
        <v>54</v>
      </c>
      <c r="C39" s="10" t="s">
        <v>56</v>
      </c>
      <c r="D39" s="14" t="s">
        <v>12</v>
      </c>
      <c r="E39" s="16">
        <v>2020</v>
      </c>
      <c r="F39" s="10" t="s">
        <v>24</v>
      </c>
      <c r="G39" s="93">
        <v>0.39</v>
      </c>
      <c r="H39" s="12">
        <v>37.797678950864885</v>
      </c>
      <c r="I39" s="13">
        <v>155.72643727756335</v>
      </c>
    </row>
    <row r="40" spans="1:9" x14ac:dyDescent="0.25">
      <c r="A40" s="10" t="s">
        <v>53</v>
      </c>
      <c r="B40" s="10" t="s">
        <v>54</v>
      </c>
      <c r="C40" s="10" t="s">
        <v>57</v>
      </c>
      <c r="D40" s="14" t="s">
        <v>20</v>
      </c>
      <c r="E40" s="16">
        <v>2019</v>
      </c>
      <c r="F40" s="10" t="s">
        <v>24</v>
      </c>
      <c r="G40" s="93">
        <v>0.79</v>
      </c>
      <c r="H40" s="12">
        <v>47.526937470503547</v>
      </c>
      <c r="I40" s="13">
        <v>35.546449192551371</v>
      </c>
    </row>
    <row r="41" spans="1:9" x14ac:dyDescent="0.25">
      <c r="A41" s="10" t="s">
        <v>14</v>
      </c>
      <c r="B41" s="10" t="s">
        <v>58</v>
      </c>
      <c r="C41" s="10" t="s">
        <v>59</v>
      </c>
      <c r="D41" s="15" t="s">
        <v>60</v>
      </c>
      <c r="E41" s="16">
        <v>2013</v>
      </c>
      <c r="F41" s="10" t="s">
        <v>24</v>
      </c>
      <c r="G41" s="93">
        <v>0.24</v>
      </c>
      <c r="H41" s="12">
        <v>17.131753484454727</v>
      </c>
      <c r="I41" s="13">
        <v>16.465979204750525</v>
      </c>
    </row>
    <row r="42" spans="1:9" x14ac:dyDescent="0.25">
      <c r="A42" s="10" t="s">
        <v>14</v>
      </c>
      <c r="B42" s="10" t="s">
        <v>58</v>
      </c>
      <c r="C42" s="10" t="s">
        <v>58</v>
      </c>
      <c r="D42" s="15" t="s">
        <v>60</v>
      </c>
      <c r="E42" s="16">
        <v>2021</v>
      </c>
      <c r="F42" s="10" t="s">
        <v>13</v>
      </c>
      <c r="G42" s="93">
        <v>0.35</v>
      </c>
      <c r="H42" s="12">
        <v>8.2082087250490243</v>
      </c>
      <c r="I42" s="13" t="s">
        <v>26</v>
      </c>
    </row>
    <row r="43" spans="1:9" x14ac:dyDescent="0.25">
      <c r="A43" s="10" t="s">
        <v>14</v>
      </c>
      <c r="B43" s="10" t="s">
        <v>58</v>
      </c>
      <c r="C43" s="10" t="s">
        <v>61</v>
      </c>
      <c r="D43" s="15" t="s">
        <v>60</v>
      </c>
      <c r="E43" s="16">
        <v>2014</v>
      </c>
      <c r="F43" s="10" t="s">
        <v>24</v>
      </c>
      <c r="G43" s="93">
        <v>0.51</v>
      </c>
      <c r="H43" s="12">
        <v>4.2555035107984729</v>
      </c>
      <c r="I43" s="13">
        <v>11.861084253502124</v>
      </c>
    </row>
    <row r="44" spans="1:9" x14ac:dyDescent="0.25">
      <c r="A44" s="10" t="s">
        <v>14</v>
      </c>
      <c r="B44" s="10" t="s">
        <v>58</v>
      </c>
      <c r="C44" s="10" t="s">
        <v>62</v>
      </c>
      <c r="D44" s="15" t="s">
        <v>60</v>
      </c>
      <c r="E44" s="16">
        <v>2016</v>
      </c>
      <c r="F44" s="10" t="s">
        <v>24</v>
      </c>
      <c r="G44" s="93">
        <v>0.51</v>
      </c>
      <c r="H44" s="12">
        <v>3.3753104232841737</v>
      </c>
      <c r="I44" s="13">
        <v>0</v>
      </c>
    </row>
    <row r="45" spans="1:9" x14ac:dyDescent="0.25">
      <c r="A45" s="10" t="s">
        <v>14</v>
      </c>
      <c r="B45" s="10" t="s">
        <v>58</v>
      </c>
      <c r="C45" s="10" t="s">
        <v>63</v>
      </c>
      <c r="D45" s="15" t="s">
        <v>60</v>
      </c>
      <c r="E45" s="16">
        <v>2013</v>
      </c>
      <c r="F45" s="10" t="s">
        <v>24</v>
      </c>
      <c r="G45" s="93">
        <v>0.4</v>
      </c>
      <c r="H45" s="12">
        <v>10.496112677212571</v>
      </c>
      <c r="I45" s="13">
        <v>0</v>
      </c>
    </row>
    <row r="46" spans="1:9" x14ac:dyDescent="0.25">
      <c r="A46" s="10" t="s">
        <v>14</v>
      </c>
      <c r="B46" s="10" t="s">
        <v>58</v>
      </c>
      <c r="C46" s="10" t="s">
        <v>64</v>
      </c>
      <c r="D46" s="15" t="s">
        <v>60</v>
      </c>
      <c r="E46" s="16">
        <v>2014</v>
      </c>
      <c r="F46" s="10" t="s">
        <v>24</v>
      </c>
      <c r="G46" s="93">
        <v>0.27</v>
      </c>
      <c r="H46" s="12">
        <v>6.3176347666624544</v>
      </c>
      <c r="I46" s="13">
        <v>12.635269533324909</v>
      </c>
    </row>
    <row r="47" spans="1:9" x14ac:dyDescent="0.25">
      <c r="A47" s="10" t="s">
        <v>14</v>
      </c>
      <c r="B47" s="10" t="s">
        <v>58</v>
      </c>
      <c r="C47" s="10" t="s">
        <v>65</v>
      </c>
      <c r="D47" s="15" t="s">
        <v>60</v>
      </c>
      <c r="E47" s="16">
        <v>2013</v>
      </c>
      <c r="F47" s="10" t="s">
        <v>24</v>
      </c>
      <c r="G47" s="93">
        <v>0.35</v>
      </c>
      <c r="H47" s="12">
        <v>5.9015981719339816</v>
      </c>
      <c r="I47" s="13">
        <v>20.882692324179878</v>
      </c>
    </row>
    <row r="48" spans="1:9" x14ac:dyDescent="0.25">
      <c r="A48" s="10" t="s">
        <v>14</v>
      </c>
      <c r="B48" s="10" t="s">
        <v>58</v>
      </c>
      <c r="C48" s="10" t="s">
        <v>66</v>
      </c>
      <c r="D48" s="15" t="s">
        <v>60</v>
      </c>
      <c r="E48" s="16">
        <v>2013</v>
      </c>
      <c r="F48" s="10" t="s">
        <v>24</v>
      </c>
      <c r="G48" s="93">
        <v>0.3</v>
      </c>
      <c r="H48" s="12">
        <v>6.3387779397561346</v>
      </c>
      <c r="I48" s="13">
        <v>3.6815633934306784</v>
      </c>
    </row>
    <row r="49" spans="1:9" x14ac:dyDescent="0.25">
      <c r="A49" s="10" t="s">
        <v>14</v>
      </c>
      <c r="B49" s="10" t="s">
        <v>58</v>
      </c>
      <c r="C49" s="10" t="s">
        <v>67</v>
      </c>
      <c r="D49" s="15" t="s">
        <v>60</v>
      </c>
      <c r="E49" s="16">
        <v>2013</v>
      </c>
      <c r="F49" s="10" t="s">
        <v>24</v>
      </c>
      <c r="G49" s="93">
        <v>0.35</v>
      </c>
      <c r="H49" s="12">
        <v>4.8025480053158676</v>
      </c>
      <c r="I49" s="13">
        <v>11.793795967170487</v>
      </c>
    </row>
    <row r="50" spans="1:9" x14ac:dyDescent="0.25">
      <c r="A50" s="10" t="s">
        <v>14</v>
      </c>
      <c r="B50" s="10" t="s">
        <v>68</v>
      </c>
      <c r="C50" s="10" t="s">
        <v>68</v>
      </c>
      <c r="D50" s="15" t="s">
        <v>60</v>
      </c>
      <c r="E50" s="16">
        <v>2023</v>
      </c>
      <c r="F50" s="10" t="s">
        <v>13</v>
      </c>
      <c r="G50" s="93">
        <v>0.26</v>
      </c>
      <c r="H50" s="12">
        <v>1.9606927781149321</v>
      </c>
      <c r="I50" s="13" t="s">
        <v>26</v>
      </c>
    </row>
    <row r="51" spans="1:9" x14ac:dyDescent="0.25">
      <c r="A51" s="10" t="s">
        <v>14</v>
      </c>
      <c r="B51" s="10" t="s">
        <v>15</v>
      </c>
      <c r="C51" s="10" t="s">
        <v>15</v>
      </c>
      <c r="D51" s="15" t="s">
        <v>60</v>
      </c>
      <c r="E51" s="16">
        <v>0</v>
      </c>
      <c r="F51" s="10" t="s">
        <v>13</v>
      </c>
      <c r="G51" s="93">
        <v>0.28000000000000003</v>
      </c>
      <c r="H51" s="12" t="s">
        <v>26</v>
      </c>
      <c r="I51" s="13" t="s">
        <v>26</v>
      </c>
    </row>
    <row r="52" spans="1:9" x14ac:dyDescent="0.25">
      <c r="A52" s="10" t="s">
        <v>14</v>
      </c>
      <c r="B52" s="10" t="s">
        <v>15</v>
      </c>
      <c r="C52" s="10" t="s">
        <v>69</v>
      </c>
      <c r="D52" s="15" t="s">
        <v>60</v>
      </c>
      <c r="E52" s="16">
        <v>2011</v>
      </c>
      <c r="F52" s="10" t="s">
        <v>24</v>
      </c>
      <c r="G52" s="93">
        <v>0.17</v>
      </c>
      <c r="H52" s="12">
        <v>1.0950725197637503</v>
      </c>
      <c r="I52" s="13" t="s">
        <v>26</v>
      </c>
    </row>
    <row r="53" spans="1:9" x14ac:dyDescent="0.25">
      <c r="A53" s="10" t="s">
        <v>14</v>
      </c>
      <c r="B53" s="10" t="s">
        <v>15</v>
      </c>
      <c r="C53" s="10" t="s">
        <v>70</v>
      </c>
      <c r="D53" s="15" t="s">
        <v>60</v>
      </c>
      <c r="E53" s="16">
        <v>2010</v>
      </c>
      <c r="F53" s="10" t="s">
        <v>24</v>
      </c>
      <c r="G53" s="93">
        <v>0.2</v>
      </c>
      <c r="H53" s="12">
        <v>4.9430356794891512</v>
      </c>
      <c r="I53" s="13" t="s">
        <v>26</v>
      </c>
    </row>
    <row r="54" spans="1:9" x14ac:dyDescent="0.25">
      <c r="A54" s="10" t="s">
        <v>14</v>
      </c>
      <c r="B54" s="10" t="s">
        <v>71</v>
      </c>
      <c r="C54" s="10" t="s">
        <v>71</v>
      </c>
      <c r="D54" s="15" t="s">
        <v>60</v>
      </c>
      <c r="E54" s="16">
        <v>2013</v>
      </c>
      <c r="F54" s="10" t="s">
        <v>13</v>
      </c>
      <c r="G54" s="93">
        <v>0.47</v>
      </c>
      <c r="H54" s="12">
        <v>1.213268371875017</v>
      </c>
      <c r="I54" s="13" t="s">
        <v>26</v>
      </c>
    </row>
    <row r="55" spans="1:9" x14ac:dyDescent="0.25">
      <c r="A55" s="10" t="s">
        <v>14</v>
      </c>
      <c r="B55" s="10" t="s">
        <v>72</v>
      </c>
      <c r="C55" s="10" t="s">
        <v>72</v>
      </c>
      <c r="D55" s="15" t="s">
        <v>60</v>
      </c>
      <c r="E55" s="16">
        <v>2015</v>
      </c>
      <c r="F55" s="10" t="s">
        <v>13</v>
      </c>
      <c r="G55" s="93">
        <v>0.74</v>
      </c>
      <c r="H55" s="12">
        <v>16.242229611892586</v>
      </c>
      <c r="I55" s="13">
        <v>237.9210520238862</v>
      </c>
    </row>
    <row r="56" spans="1:9" x14ac:dyDescent="0.25">
      <c r="A56" s="10" t="s">
        <v>17</v>
      </c>
      <c r="B56" s="10" t="s">
        <v>22</v>
      </c>
      <c r="C56" s="10" t="s">
        <v>22</v>
      </c>
      <c r="D56" s="15" t="s">
        <v>60</v>
      </c>
      <c r="E56" s="16">
        <v>2023</v>
      </c>
      <c r="F56" s="10" t="s">
        <v>13</v>
      </c>
      <c r="G56" s="93">
        <v>0.4</v>
      </c>
      <c r="H56" s="12" t="s">
        <v>26</v>
      </c>
      <c r="I56" s="13" t="s">
        <v>26</v>
      </c>
    </row>
    <row r="57" spans="1:9" x14ac:dyDescent="0.25">
      <c r="A57" s="10" t="s">
        <v>33</v>
      </c>
      <c r="B57" s="10" t="s">
        <v>73</v>
      </c>
      <c r="C57" s="10" t="s">
        <v>73</v>
      </c>
      <c r="D57" s="15" t="s">
        <v>60</v>
      </c>
      <c r="E57" s="16">
        <v>2022</v>
      </c>
      <c r="F57" s="10" t="s">
        <v>13</v>
      </c>
      <c r="G57" s="93">
        <v>0.40300000000000002</v>
      </c>
      <c r="H57" s="12">
        <v>34.793934782610251</v>
      </c>
      <c r="I57" s="13">
        <v>149.40340029626154</v>
      </c>
    </row>
    <row r="58" spans="1:9" x14ac:dyDescent="0.25">
      <c r="A58" s="10" t="s">
        <v>33</v>
      </c>
      <c r="B58" s="10" t="s">
        <v>74</v>
      </c>
      <c r="C58" s="10" t="s">
        <v>75</v>
      </c>
      <c r="D58" s="15" t="s">
        <v>60</v>
      </c>
      <c r="E58" s="16">
        <v>2005</v>
      </c>
      <c r="F58" s="10" t="s">
        <v>76</v>
      </c>
      <c r="G58" s="93">
        <v>0.41</v>
      </c>
      <c r="H58" s="12">
        <v>84.597386321156463</v>
      </c>
      <c r="I58" s="13">
        <v>41238.857104746785</v>
      </c>
    </row>
    <row r="59" spans="1:9" x14ac:dyDescent="0.25">
      <c r="A59" s="10" t="s">
        <v>33</v>
      </c>
      <c r="B59" s="10" t="s">
        <v>77</v>
      </c>
      <c r="C59" s="10" t="s">
        <v>77</v>
      </c>
      <c r="D59" s="15" t="s">
        <v>60</v>
      </c>
      <c r="E59" s="16">
        <v>2021</v>
      </c>
      <c r="F59" s="10" t="s">
        <v>13</v>
      </c>
      <c r="G59" s="93">
        <v>0.4</v>
      </c>
      <c r="H59" s="12">
        <v>30.787719200580558</v>
      </c>
      <c r="I59" s="13">
        <v>6748.2138991213296</v>
      </c>
    </row>
    <row r="60" spans="1:9" x14ac:dyDescent="0.25">
      <c r="A60" s="10" t="s">
        <v>33</v>
      </c>
      <c r="B60" s="10" t="s">
        <v>78</v>
      </c>
      <c r="C60" s="10" t="s">
        <v>78</v>
      </c>
      <c r="D60" s="15" t="s">
        <v>60</v>
      </c>
      <c r="E60" s="16">
        <v>2020</v>
      </c>
      <c r="F60" s="10" t="s">
        <v>13</v>
      </c>
      <c r="G60" s="93" t="s">
        <v>26</v>
      </c>
      <c r="H60" s="12">
        <v>25.70840453992626</v>
      </c>
      <c r="I60" s="13">
        <v>9.7379837317590798</v>
      </c>
    </row>
    <row r="61" spans="1:9" x14ac:dyDescent="0.25">
      <c r="A61" s="10" t="s">
        <v>33</v>
      </c>
      <c r="B61" s="10" t="s">
        <v>50</v>
      </c>
      <c r="C61" s="10" t="s">
        <v>50</v>
      </c>
      <c r="D61" s="15" t="s">
        <v>60</v>
      </c>
      <c r="E61" s="16">
        <v>2008</v>
      </c>
      <c r="F61" s="10" t="s">
        <v>13</v>
      </c>
      <c r="G61" s="93">
        <v>0.106</v>
      </c>
      <c r="H61" s="12">
        <v>81.377054971570089</v>
      </c>
      <c r="I61" s="13">
        <v>56.105166418984084</v>
      </c>
    </row>
    <row r="62" spans="1:9" x14ac:dyDescent="0.25">
      <c r="A62" s="10" t="s">
        <v>33</v>
      </c>
      <c r="B62" s="10" t="s">
        <v>52</v>
      </c>
      <c r="C62" s="10" t="s">
        <v>52</v>
      </c>
      <c r="D62" s="15" t="s">
        <v>60</v>
      </c>
      <c r="E62" s="16">
        <v>2021</v>
      </c>
      <c r="F62" s="10" t="s">
        <v>13</v>
      </c>
      <c r="G62" s="93">
        <v>0.28000000000000003</v>
      </c>
      <c r="H62" s="12">
        <v>89.971013898256075</v>
      </c>
      <c r="I62" s="13">
        <v>7281.9389663762022</v>
      </c>
    </row>
    <row r="63" spans="1:9" x14ac:dyDescent="0.25">
      <c r="A63" s="10" t="s">
        <v>53</v>
      </c>
      <c r="B63" s="10" t="s">
        <v>54</v>
      </c>
      <c r="C63" s="10" t="s">
        <v>79</v>
      </c>
      <c r="D63" s="15" t="s">
        <v>60</v>
      </c>
      <c r="E63" s="16">
        <v>2007</v>
      </c>
      <c r="F63" s="10" t="s">
        <v>24</v>
      </c>
      <c r="G63" s="93">
        <v>0.57999999999999996</v>
      </c>
      <c r="H63" s="12">
        <v>47.526937470503547</v>
      </c>
      <c r="I63" s="13">
        <v>481.54242983401866</v>
      </c>
    </row>
    <row r="64" spans="1:9" x14ac:dyDescent="0.25">
      <c r="A64" s="10" t="s">
        <v>53</v>
      </c>
      <c r="B64" s="10" t="s">
        <v>54</v>
      </c>
      <c r="C64" s="10" t="s">
        <v>54</v>
      </c>
      <c r="D64" s="15" t="s">
        <v>60</v>
      </c>
      <c r="E64" s="16">
        <v>2019</v>
      </c>
      <c r="F64" s="10" t="s">
        <v>13</v>
      </c>
      <c r="G64" s="93">
        <v>7.0000000000000007E-2</v>
      </c>
      <c r="H64" s="12">
        <v>47.526937470503547</v>
      </c>
      <c r="I64" s="13">
        <v>62.744147058435715</v>
      </c>
    </row>
    <row r="65" spans="1:9" x14ac:dyDescent="0.25">
      <c r="A65" s="10" t="s">
        <v>53</v>
      </c>
      <c r="B65" s="10" t="s">
        <v>54</v>
      </c>
      <c r="C65" s="10" t="s">
        <v>56</v>
      </c>
      <c r="D65" s="15" t="s">
        <v>60</v>
      </c>
      <c r="E65" s="16">
        <v>2021</v>
      </c>
      <c r="F65" s="10" t="s">
        <v>24</v>
      </c>
      <c r="G65" s="93">
        <v>0.5</v>
      </c>
      <c r="H65" s="12">
        <v>47.526937470503547</v>
      </c>
      <c r="I65" s="13" t="s">
        <v>26</v>
      </c>
    </row>
    <row r="66" spans="1:9" x14ac:dyDescent="0.25">
      <c r="A66" s="10" t="s">
        <v>53</v>
      </c>
      <c r="B66" s="10" t="s">
        <v>54</v>
      </c>
      <c r="C66" s="10" t="s">
        <v>80</v>
      </c>
      <c r="D66" s="15" t="s">
        <v>60</v>
      </c>
      <c r="E66" s="16">
        <v>2019</v>
      </c>
      <c r="F66" s="10" t="s">
        <v>24</v>
      </c>
      <c r="G66" s="93">
        <v>0.47</v>
      </c>
      <c r="H66" s="12">
        <v>47.526937470503547</v>
      </c>
      <c r="I66" s="13">
        <v>3.7797678950864888E-2</v>
      </c>
    </row>
    <row r="67" spans="1:9" x14ac:dyDescent="0.25">
      <c r="A67" s="10" t="s">
        <v>53</v>
      </c>
      <c r="B67" s="10" t="s">
        <v>54</v>
      </c>
      <c r="C67" s="10" t="s">
        <v>81</v>
      </c>
      <c r="D67" s="15" t="s">
        <v>60</v>
      </c>
      <c r="E67" s="16">
        <v>2019</v>
      </c>
      <c r="F67" s="10" t="s">
        <v>24</v>
      </c>
      <c r="G67" s="93">
        <v>0.87</v>
      </c>
      <c r="H67" s="12">
        <v>47.526937470503547</v>
      </c>
      <c r="I67" s="13">
        <v>39.324327203690324</v>
      </c>
    </row>
    <row r="68" spans="1:9" x14ac:dyDescent="0.25">
      <c r="A68" s="10" t="s">
        <v>53</v>
      </c>
      <c r="B68" s="10" t="s">
        <v>54</v>
      </c>
      <c r="C68" s="10" t="s">
        <v>82</v>
      </c>
      <c r="D68" s="15" t="s">
        <v>60</v>
      </c>
      <c r="E68" s="16">
        <v>2022</v>
      </c>
      <c r="F68" s="10" t="s">
        <v>24</v>
      </c>
      <c r="G68" s="93">
        <v>0.25</v>
      </c>
      <c r="H68" s="12">
        <v>47.526937470503547</v>
      </c>
      <c r="I68" s="13" t="s">
        <v>26</v>
      </c>
    </row>
    <row r="69" spans="1:9" x14ac:dyDescent="0.25">
      <c r="A69" s="10" t="s">
        <v>53</v>
      </c>
      <c r="B69" s="10" t="s">
        <v>54</v>
      </c>
      <c r="C69" s="10" t="s">
        <v>83</v>
      </c>
      <c r="D69" s="15" t="s">
        <v>60</v>
      </c>
      <c r="E69" s="16">
        <v>2013</v>
      </c>
      <c r="F69" s="10" t="s">
        <v>24</v>
      </c>
      <c r="G69" s="93">
        <v>0.78</v>
      </c>
      <c r="H69" s="12">
        <v>27.892337599165618</v>
      </c>
      <c r="I69" s="13">
        <v>957.81964673971174</v>
      </c>
    </row>
    <row r="70" spans="1:9" x14ac:dyDescent="0.25">
      <c r="A70" s="10" t="s">
        <v>53</v>
      </c>
      <c r="B70" s="10" t="s">
        <v>54</v>
      </c>
      <c r="C70" s="10" t="s">
        <v>84</v>
      </c>
      <c r="D70" s="15" t="s">
        <v>60</v>
      </c>
      <c r="E70" s="16">
        <v>2019</v>
      </c>
      <c r="F70" s="10" t="s">
        <v>24</v>
      </c>
      <c r="G70" s="93">
        <v>0.13</v>
      </c>
      <c r="H70" s="12">
        <v>47.526937470503547</v>
      </c>
      <c r="I70" s="13" t="s">
        <v>26</v>
      </c>
    </row>
    <row r="71" spans="1:9" x14ac:dyDescent="0.25">
      <c r="A71" s="10" t="s">
        <v>53</v>
      </c>
      <c r="B71" s="10" t="s">
        <v>85</v>
      </c>
      <c r="C71" s="10" t="s">
        <v>86</v>
      </c>
      <c r="D71" s="15" t="s">
        <v>60</v>
      </c>
      <c r="E71" s="16">
        <v>2012</v>
      </c>
      <c r="F71" s="10" t="s">
        <v>24</v>
      </c>
      <c r="G71" s="93">
        <v>0.74</v>
      </c>
      <c r="H71" s="12">
        <v>28.135843271208049</v>
      </c>
      <c r="I71" s="13">
        <v>4033.8611456599992</v>
      </c>
    </row>
    <row r="72" spans="1:9" x14ac:dyDescent="0.25">
      <c r="A72" s="10" t="s">
        <v>53</v>
      </c>
      <c r="B72" s="10" t="s">
        <v>85</v>
      </c>
      <c r="C72" s="10" t="s">
        <v>87</v>
      </c>
      <c r="D72" s="15" t="s">
        <v>60</v>
      </c>
      <c r="E72" s="16">
        <v>2009</v>
      </c>
      <c r="F72" s="10" t="s">
        <v>76</v>
      </c>
      <c r="G72" s="93">
        <v>0.14000000000000001</v>
      </c>
      <c r="H72" s="12">
        <v>13.216534834870366</v>
      </c>
      <c r="I72" s="13">
        <v>1168.8779535199999</v>
      </c>
    </row>
    <row r="73" spans="1:9" x14ac:dyDescent="0.25">
      <c r="A73" s="10" t="s">
        <v>53</v>
      </c>
      <c r="B73" s="10" t="s">
        <v>85</v>
      </c>
      <c r="C73" s="10" t="s">
        <v>88</v>
      </c>
      <c r="D73" s="15" t="s">
        <v>60</v>
      </c>
      <c r="E73" s="16">
        <v>2018</v>
      </c>
      <c r="F73" s="10" t="s">
        <v>24</v>
      </c>
      <c r="G73" s="93">
        <v>0.08</v>
      </c>
      <c r="H73" s="12">
        <v>11.004770094964362</v>
      </c>
      <c r="I73" s="13">
        <v>69.393152950000001</v>
      </c>
    </row>
    <row r="74" spans="1:9" x14ac:dyDescent="0.25">
      <c r="A74" s="10" t="s">
        <v>53</v>
      </c>
      <c r="B74" s="10" t="s">
        <v>85</v>
      </c>
      <c r="C74" s="10" t="s">
        <v>89</v>
      </c>
      <c r="D74" s="15" t="s">
        <v>60</v>
      </c>
      <c r="E74" s="16">
        <v>2022</v>
      </c>
      <c r="F74" s="10" t="s">
        <v>24</v>
      </c>
      <c r="G74" s="93">
        <v>0.43</v>
      </c>
      <c r="H74" s="12">
        <v>123</v>
      </c>
      <c r="I74" s="13" t="s">
        <v>26</v>
      </c>
    </row>
    <row r="75" spans="1:9" x14ac:dyDescent="0.25">
      <c r="A75" s="10" t="s">
        <v>53</v>
      </c>
      <c r="B75" s="10" t="s">
        <v>85</v>
      </c>
      <c r="C75" s="10" t="s">
        <v>90</v>
      </c>
      <c r="D75" s="15" t="s">
        <v>60</v>
      </c>
      <c r="E75" s="16">
        <v>2023</v>
      </c>
      <c r="F75" s="10" t="s">
        <v>24</v>
      </c>
      <c r="G75" s="93">
        <v>0.7</v>
      </c>
      <c r="H75" s="12">
        <v>48.5</v>
      </c>
      <c r="I75" s="13">
        <v>299.983</v>
      </c>
    </row>
    <row r="76" spans="1:9" x14ac:dyDescent="0.25">
      <c r="A76" s="10" t="s">
        <v>91</v>
      </c>
      <c r="B76" s="10" t="s">
        <v>92</v>
      </c>
      <c r="C76" s="10" t="s">
        <v>92</v>
      </c>
      <c r="D76" s="15" t="s">
        <v>60</v>
      </c>
      <c r="E76" s="16">
        <v>2023</v>
      </c>
      <c r="F76" s="10" t="s">
        <v>13</v>
      </c>
      <c r="G76" s="93">
        <v>0.28000000000000003</v>
      </c>
      <c r="H76" s="12">
        <v>51.859499999999869</v>
      </c>
      <c r="I76" s="13" t="s">
        <v>26</v>
      </c>
    </row>
    <row r="77" spans="1:9" x14ac:dyDescent="0.25">
      <c r="A77" s="10" t="s">
        <v>91</v>
      </c>
      <c r="B77" s="10" t="s">
        <v>93</v>
      </c>
      <c r="C77" s="10" t="s">
        <v>93</v>
      </c>
      <c r="D77" s="15" t="s">
        <v>60</v>
      </c>
      <c r="E77" s="16">
        <v>2008</v>
      </c>
      <c r="F77" s="10" t="s">
        <v>13</v>
      </c>
      <c r="G77" s="93">
        <v>0.49</v>
      </c>
      <c r="H77" s="12">
        <v>50.590884478539053</v>
      </c>
      <c r="I77" s="13">
        <v>798.4101615749596</v>
      </c>
    </row>
  </sheetData>
  <autoFilter ref="A2:I61" xr:uid="{DAFAFA7A-2290-4378-912D-B9464ADF460D}">
    <sortState xmlns:xlrd2="http://schemas.microsoft.com/office/spreadsheetml/2017/richdata2" ref="A3:I61">
      <sortCondition ref="D2:D61"/>
    </sortState>
  </autoFilter>
  <hyperlinks>
    <hyperlink ref="A1" r:id="rId1" xr:uid="{2A9CA4E5-14E0-42ED-834E-2D8F80645FF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BCD2-50E6-4318-884E-D50296716735}">
  <dimension ref="A1:F6"/>
  <sheetViews>
    <sheetView workbookViewId="0">
      <selection activeCell="I22" sqref="I22"/>
    </sheetView>
  </sheetViews>
  <sheetFormatPr baseColWidth="10" defaultColWidth="11.42578125" defaultRowHeight="15" x14ac:dyDescent="0.25"/>
  <cols>
    <col min="1" max="1" width="13" bestFit="1" customWidth="1"/>
  </cols>
  <sheetData>
    <row r="1" spans="1:6" ht="15.75" thickBot="1" x14ac:dyDescent="0.3">
      <c r="B1" s="79" t="s">
        <v>109</v>
      </c>
      <c r="C1" s="80"/>
      <c r="D1" s="80"/>
      <c r="E1" s="80"/>
      <c r="F1" s="81"/>
    </row>
    <row r="3" spans="1:6" x14ac:dyDescent="0.25">
      <c r="A3" s="72"/>
      <c r="B3" s="47">
        <v>2016</v>
      </c>
      <c r="C3" s="74">
        <v>2019</v>
      </c>
      <c r="D3" s="47">
        <v>2020</v>
      </c>
      <c r="E3" s="74">
        <v>2021</v>
      </c>
      <c r="F3" s="47">
        <v>2022</v>
      </c>
    </row>
    <row r="4" spans="1:6" x14ac:dyDescent="0.25">
      <c r="A4" s="42" t="s">
        <v>60</v>
      </c>
      <c r="B4" s="75">
        <v>5.5</v>
      </c>
      <c r="C4" s="76">
        <v>22.3</v>
      </c>
      <c r="D4" s="75">
        <v>27.4</v>
      </c>
      <c r="E4" s="76">
        <v>68</v>
      </c>
      <c r="F4" s="75">
        <v>63.7</v>
      </c>
    </row>
    <row r="5" spans="1:6" x14ac:dyDescent="0.25">
      <c r="A5" s="26" t="s">
        <v>20</v>
      </c>
      <c r="B5" s="77">
        <v>11.4</v>
      </c>
      <c r="C5" s="78">
        <v>25.6</v>
      </c>
      <c r="D5" s="77">
        <v>25.8</v>
      </c>
      <c r="E5" s="78">
        <v>29.5</v>
      </c>
      <c r="F5" s="77">
        <v>29.7</v>
      </c>
    </row>
    <row r="6" spans="1:6" x14ac:dyDescent="0.25">
      <c r="A6" s="72" t="s">
        <v>94</v>
      </c>
      <c r="B6" s="65">
        <f>SUM(B4:B5)</f>
        <v>16.899999999999999</v>
      </c>
      <c r="C6" s="73">
        <f t="shared" ref="C6:F6" si="0">SUM(C4:C5)</f>
        <v>47.900000000000006</v>
      </c>
      <c r="D6" s="65">
        <f t="shared" si="0"/>
        <v>53.2</v>
      </c>
      <c r="E6" s="73">
        <f t="shared" si="0"/>
        <v>97.5</v>
      </c>
      <c r="F6" s="65">
        <f t="shared" si="0"/>
        <v>93.4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815D-DC83-4EAA-92EE-8C45C0DAB24E}">
  <dimension ref="A1:S36"/>
  <sheetViews>
    <sheetView tabSelected="1" zoomScale="85" zoomScaleNormal="85" workbookViewId="0">
      <selection activeCell="G29" sqref="G29"/>
    </sheetView>
  </sheetViews>
  <sheetFormatPr baseColWidth="10" defaultColWidth="11.42578125" defaultRowHeight="15" x14ac:dyDescent="0.25"/>
  <cols>
    <col min="1" max="6" width="11.42578125" style="9"/>
    <col min="7" max="7" width="21.85546875" style="9" bestFit="1" customWidth="1"/>
    <col min="8" max="9" width="11.42578125" style="9"/>
    <col min="10" max="10" width="3.85546875" style="9" customWidth="1"/>
    <col min="11" max="13" width="11.42578125" style="9"/>
    <col min="14" max="14" width="37.5703125" style="9" customWidth="1"/>
    <col min="15" max="15" width="3" style="9" customWidth="1"/>
    <col min="16" max="16384" width="11.42578125" style="9"/>
  </cols>
  <sheetData>
    <row r="1" spans="1:19" ht="30" x14ac:dyDescent="0.25">
      <c r="A1" s="17" t="s">
        <v>4</v>
      </c>
      <c r="B1" s="18" t="s">
        <v>3</v>
      </c>
      <c r="C1" s="18" t="s">
        <v>95</v>
      </c>
      <c r="D1" s="19" t="s">
        <v>110</v>
      </c>
      <c r="E1" s="20" t="s">
        <v>111</v>
      </c>
      <c r="G1" s="17" t="s">
        <v>4</v>
      </c>
      <c r="H1" s="21" t="s">
        <v>110</v>
      </c>
      <c r="I1" s="68" t="s">
        <v>111</v>
      </c>
      <c r="K1" s="17" t="s">
        <v>3</v>
      </c>
      <c r="L1" s="21" t="s">
        <v>110</v>
      </c>
      <c r="M1" s="68" t="s">
        <v>111</v>
      </c>
      <c r="N1" s="62" t="s">
        <v>96</v>
      </c>
      <c r="P1" s="31"/>
      <c r="Q1" s="18" t="s">
        <v>95</v>
      </c>
      <c r="R1" s="21" t="s">
        <v>110</v>
      </c>
      <c r="S1" s="68" t="s">
        <v>111</v>
      </c>
    </row>
    <row r="2" spans="1:19" x14ac:dyDescent="0.25">
      <c r="A2" s="22" t="s">
        <v>97</v>
      </c>
      <c r="B2" s="23" t="s">
        <v>37</v>
      </c>
      <c r="C2" s="23" t="s">
        <v>98</v>
      </c>
      <c r="D2" s="24">
        <v>7262408.9662575601</v>
      </c>
      <c r="E2" s="51">
        <v>8.2752318353841045E-2</v>
      </c>
      <c r="G2" s="22" t="s">
        <v>97</v>
      </c>
      <c r="H2" s="66">
        <f>SUMIF($A$2:$A$36,G2,$D$2:$D$36)</f>
        <v>29558514.683239844</v>
      </c>
      <c r="I2" s="69">
        <f>(H2/H4)</f>
        <v>0.3169133992877079</v>
      </c>
      <c r="K2" s="59" t="s">
        <v>37</v>
      </c>
      <c r="L2" s="32">
        <f>SUMIF($B$2:$B$36,K2,$D$2:$D$36)</f>
        <v>8097459.4745728886</v>
      </c>
      <c r="M2" s="33">
        <f>L2/$H$4</f>
        <v>8.6817400508166429E-2</v>
      </c>
      <c r="N2" s="63"/>
      <c r="P2" s="82" t="s">
        <v>99</v>
      </c>
      <c r="Q2" s="23" t="s">
        <v>98</v>
      </c>
      <c r="R2" s="32">
        <f>SUMIF($C$2:$C$36,Q2,$D$2:$D$36)</f>
        <v>29679030.012075245</v>
      </c>
      <c r="S2" s="25">
        <f>R2/SUM($R$2:$R$4)</f>
        <v>0.31820551165995642</v>
      </c>
    </row>
    <row r="3" spans="1:19" x14ac:dyDescent="0.25">
      <c r="A3" s="26" t="s">
        <v>97</v>
      </c>
      <c r="B3" s="9" t="s">
        <v>37</v>
      </c>
      <c r="C3" s="9" t="s">
        <v>100</v>
      </c>
      <c r="D3" s="27">
        <v>506091.21716080501</v>
      </c>
      <c r="E3" s="52">
        <v>5.3910283256759697E-3</v>
      </c>
      <c r="G3" s="28" t="s">
        <v>60</v>
      </c>
      <c r="H3" s="67">
        <f>SUMIF($A$2:$A$36,G3,$D$2:$D$36)</f>
        <v>63711491.412038326</v>
      </c>
      <c r="I3" s="70">
        <f>(H3/H4)</f>
        <v>0.68308660071229199</v>
      </c>
      <c r="K3" s="60" t="s">
        <v>54</v>
      </c>
      <c r="L3" s="35">
        <f>SUMIF($B$2:$B$36,K3,$D$2:$D$36)</f>
        <v>6270106</v>
      </c>
      <c r="M3" s="36">
        <f t="shared" ref="M3:M19" si="0">L3/$H$4</f>
        <v>6.7225319933987074E-2</v>
      </c>
      <c r="N3" s="64" t="s">
        <v>116</v>
      </c>
      <c r="P3" s="83"/>
      <c r="Q3" s="9" t="s">
        <v>100</v>
      </c>
      <c r="R3" s="35">
        <f t="shared" ref="R3:R4" si="1">SUMIF($C$2:$C$36,Q3,$D$2:$D$36)</f>
        <v>9792720.6487880889</v>
      </c>
      <c r="S3" s="45">
        <f>R3/SUM($R$2:$R$4)</f>
        <v>0.10499324551115097</v>
      </c>
    </row>
    <row r="4" spans="1:19" x14ac:dyDescent="0.25">
      <c r="A4" s="26" t="s">
        <v>97</v>
      </c>
      <c r="B4" s="9" t="s">
        <v>37</v>
      </c>
      <c r="C4" s="9" t="s">
        <v>101</v>
      </c>
      <c r="D4" s="27">
        <v>328959.29115452297</v>
      </c>
      <c r="E4" s="52">
        <v>3.5041668138458132E-3</v>
      </c>
      <c r="G4" s="30" t="s">
        <v>102</v>
      </c>
      <c r="H4" s="43">
        <f>SUM(H2:H3)</f>
        <v>93270006.095278174</v>
      </c>
      <c r="I4" s="71"/>
      <c r="K4" s="60" t="s">
        <v>49</v>
      </c>
      <c r="L4" s="35">
        <f t="shared" ref="L4:L19" si="2">SUMIF($B$2:$B$36,K4,$D$2:$D$36)</f>
        <v>2170681</v>
      </c>
      <c r="M4" s="36">
        <f t="shared" si="0"/>
        <v>2.3273087360824046E-2</v>
      </c>
      <c r="N4" s="63"/>
      <c r="P4" s="84"/>
      <c r="Q4" s="9" t="s">
        <v>101</v>
      </c>
      <c r="R4" s="46">
        <f t="shared" si="1"/>
        <v>53798255.434414834</v>
      </c>
      <c r="S4" s="29">
        <f>R4/SUM($R$2:$R$4)</f>
        <v>0.57680124282889256</v>
      </c>
    </row>
    <row r="5" spans="1:19" x14ac:dyDescent="0.25">
      <c r="A5" s="26" t="s">
        <v>97</v>
      </c>
      <c r="B5" s="9" t="s">
        <v>54</v>
      </c>
      <c r="C5" s="9" t="s">
        <v>100</v>
      </c>
      <c r="D5" s="27">
        <v>6270106</v>
      </c>
      <c r="E5" s="52">
        <v>6.6790990258650818E-2</v>
      </c>
      <c r="K5" s="60" t="s">
        <v>45</v>
      </c>
      <c r="L5" s="35">
        <f t="shared" si="2"/>
        <v>1986308</v>
      </c>
      <c r="M5" s="36">
        <f t="shared" si="0"/>
        <v>2.1296321112822973E-2</v>
      </c>
      <c r="N5" s="63"/>
      <c r="P5" s="47" t="s">
        <v>94</v>
      </c>
      <c r="Q5" s="47" t="s">
        <v>94</v>
      </c>
      <c r="R5" s="43">
        <f>SUM(R2:R4)</f>
        <v>93270006.095278174</v>
      </c>
      <c r="S5" s="48">
        <f>SUM(S2:S4)</f>
        <v>1</v>
      </c>
    </row>
    <row r="6" spans="1:19" x14ac:dyDescent="0.25">
      <c r="A6" s="26" t="s">
        <v>97</v>
      </c>
      <c r="B6" s="9" t="s">
        <v>49</v>
      </c>
      <c r="C6" s="9" t="s">
        <v>98</v>
      </c>
      <c r="D6" s="27">
        <v>2170681</v>
      </c>
      <c r="E6" s="52">
        <v>2.3122724484344988E-2</v>
      </c>
      <c r="K6" s="60" t="s">
        <v>15</v>
      </c>
      <c r="L6" s="35">
        <f t="shared" si="2"/>
        <v>1821927</v>
      </c>
      <c r="M6" s="36">
        <f t="shared" si="0"/>
        <v>1.9533900299511568E-2</v>
      </c>
      <c r="N6" s="63"/>
      <c r="P6" s="85" t="s">
        <v>97</v>
      </c>
      <c r="Q6" s="23" t="s">
        <v>98</v>
      </c>
      <c r="R6" s="32">
        <f>SUMIFS($D$2:$D$36,$C$2:$C$36,Q6,$A$2:$A$36,P6)</f>
        <v>15679903.460979903</v>
      </c>
      <c r="S6" s="25">
        <f>R6/$H$2</f>
        <v>0.53046993832442679</v>
      </c>
    </row>
    <row r="7" spans="1:19" x14ac:dyDescent="0.25">
      <c r="A7" s="26" t="s">
        <v>97</v>
      </c>
      <c r="B7" s="9" t="s">
        <v>45</v>
      </c>
      <c r="C7" s="9" t="s">
        <v>98</v>
      </c>
      <c r="D7" s="27">
        <v>1331138</v>
      </c>
      <c r="E7" s="52">
        <v>1.4179668603835396E-2</v>
      </c>
      <c r="K7" s="60" t="s">
        <v>112</v>
      </c>
      <c r="L7" s="35">
        <f t="shared" si="2"/>
        <v>1671414</v>
      </c>
      <c r="M7" s="36">
        <f t="shared" si="0"/>
        <v>1.7920166085253594E-2</v>
      </c>
      <c r="N7" s="63"/>
      <c r="P7" s="86"/>
      <c r="Q7" s="9" t="s">
        <v>100</v>
      </c>
      <c r="R7" s="35">
        <f>SUMIFS($D$2:$D$36,$C$2:$C$36,Q7,$A$2:$A$36,P6)</f>
        <v>9594697.2484918274</v>
      </c>
      <c r="S7" s="45">
        <f t="shared" ref="S7:S8" si="3">R7/$H$2</f>
        <v>0.32460011442767711</v>
      </c>
    </row>
    <row r="8" spans="1:19" x14ac:dyDescent="0.25">
      <c r="A8" s="26" t="s">
        <v>97</v>
      </c>
      <c r="B8" s="9" t="s">
        <v>45</v>
      </c>
      <c r="C8" s="9" t="s">
        <v>101</v>
      </c>
      <c r="D8" s="27">
        <v>655170</v>
      </c>
      <c r="E8" s="52">
        <v>6.979061133537497E-3</v>
      </c>
      <c r="K8" s="60" t="s">
        <v>36</v>
      </c>
      <c r="L8" s="35">
        <f t="shared" si="2"/>
        <v>1402095</v>
      </c>
      <c r="M8" s="36">
        <f t="shared" si="0"/>
        <v>1.5032646171028625E-2</v>
      </c>
      <c r="N8" s="63"/>
      <c r="P8" s="87"/>
      <c r="Q8" s="9" t="s">
        <v>101</v>
      </c>
      <c r="R8" s="46">
        <f>SUMIFS($D$2:$D$36,$C$2:$C$36,Q8,$A$2:$A$36,P6)</f>
        <v>4283913.973768115</v>
      </c>
      <c r="S8" s="29">
        <f t="shared" si="3"/>
        <v>0.14492994724789618</v>
      </c>
    </row>
    <row r="9" spans="1:19" x14ac:dyDescent="0.25">
      <c r="A9" s="26" t="s">
        <v>97</v>
      </c>
      <c r="B9" s="9" t="s">
        <v>15</v>
      </c>
      <c r="C9" s="9" t="s">
        <v>101</v>
      </c>
      <c r="D9" s="27">
        <v>1821927</v>
      </c>
      <c r="E9" s="52">
        <v>1.9407695581059221E-2</v>
      </c>
      <c r="K9" s="60" t="s">
        <v>50</v>
      </c>
      <c r="L9" s="35">
        <f t="shared" si="2"/>
        <v>1355927</v>
      </c>
      <c r="M9" s="36">
        <f t="shared" si="0"/>
        <v>1.453765317239155E-2</v>
      </c>
      <c r="N9" s="63"/>
      <c r="P9" s="49" t="s">
        <v>103</v>
      </c>
      <c r="Q9" s="49" t="s">
        <v>103</v>
      </c>
      <c r="R9" s="55">
        <f>SUM(R6:R8)</f>
        <v>29558514.683239847</v>
      </c>
      <c r="S9" s="56">
        <f>SUM(S6:S8)</f>
        <v>1</v>
      </c>
    </row>
    <row r="10" spans="1:19" x14ac:dyDescent="0.25">
      <c r="A10" s="26" t="s">
        <v>97</v>
      </c>
      <c r="B10" s="9" t="s">
        <v>112</v>
      </c>
      <c r="C10" s="9" t="s">
        <v>100</v>
      </c>
      <c r="D10" s="27">
        <v>1390955</v>
      </c>
      <c r="E10" s="52">
        <v>1.481685666162927E-2</v>
      </c>
      <c r="K10" s="34" t="s">
        <v>113</v>
      </c>
      <c r="L10" s="35">
        <f>SUMIF($B$2:$B$36,K10,$D$2:$D$36)</f>
        <v>8255684</v>
      </c>
      <c r="M10" s="37">
        <f>L10/$H$4</f>
        <v>8.8513814307748254E-2</v>
      </c>
      <c r="N10" s="64" t="s">
        <v>117</v>
      </c>
      <c r="P10" s="88" t="s">
        <v>60</v>
      </c>
      <c r="Q10" s="23" t="s">
        <v>98</v>
      </c>
      <c r="R10" s="32">
        <f>SUMIFS($D$2:$D$36,$C$2:$C$36,Q10,$A$2:$A$36,P10)</f>
        <v>13999126.551095342</v>
      </c>
      <c r="S10" s="25">
        <f>R10/$H$3</f>
        <v>0.21972686937368097</v>
      </c>
    </row>
    <row r="11" spans="1:19" x14ac:dyDescent="0.25">
      <c r="A11" s="26" t="s">
        <v>97</v>
      </c>
      <c r="B11" s="9" t="s">
        <v>112</v>
      </c>
      <c r="C11" s="9" t="s">
        <v>101</v>
      </c>
      <c r="D11" s="27">
        <v>280459</v>
      </c>
      <c r="E11" s="52">
        <v>2.9875307270644151E-3</v>
      </c>
      <c r="K11" s="60" t="s">
        <v>114</v>
      </c>
      <c r="L11" s="35">
        <f t="shared" si="2"/>
        <v>846763</v>
      </c>
      <c r="M11" s="36">
        <f t="shared" si="0"/>
        <v>9.0786206139517739E-3</v>
      </c>
      <c r="N11" s="63"/>
      <c r="P11" s="89"/>
      <c r="Q11" s="9" t="s">
        <v>100</v>
      </c>
      <c r="R11" s="35">
        <f>SUMIFS($D$2:$D$36,$C$2:$C$36,Q11,$A$2:$A$36,P10)</f>
        <v>198023.400296262</v>
      </c>
      <c r="S11" s="45">
        <f t="shared" ref="S11:S12" si="4">R11/$H$3</f>
        <v>3.1081268999903736E-3</v>
      </c>
    </row>
    <row r="12" spans="1:19" x14ac:dyDescent="0.25">
      <c r="A12" s="26" t="s">
        <v>97</v>
      </c>
      <c r="B12" s="9" t="s">
        <v>36</v>
      </c>
      <c r="C12" s="9" t="s">
        <v>98</v>
      </c>
      <c r="D12" s="27">
        <v>1402095</v>
      </c>
      <c r="E12" s="52">
        <v>1.4935523177232254E-2</v>
      </c>
      <c r="K12" s="34" t="s">
        <v>115</v>
      </c>
      <c r="L12" s="35">
        <f t="shared" si="2"/>
        <v>3964059.6207052823</v>
      </c>
      <c r="M12" s="36">
        <f t="shared" si="0"/>
        <v>4.250090448858633E-2</v>
      </c>
      <c r="N12" s="64" t="s">
        <v>118</v>
      </c>
      <c r="P12" s="90"/>
      <c r="Q12" s="9" t="s">
        <v>101</v>
      </c>
      <c r="R12" s="46">
        <f>SUMIFS($D$2:$D$36,$C$2:$C$36,Q12,$A$2:$A$36,P10)</f>
        <v>49514341.460646719</v>
      </c>
      <c r="S12" s="29">
        <f t="shared" si="4"/>
        <v>0.77716500372632857</v>
      </c>
    </row>
    <row r="13" spans="1:19" x14ac:dyDescent="0.25">
      <c r="A13" s="26" t="s">
        <v>97</v>
      </c>
      <c r="B13" s="9" t="s">
        <v>50</v>
      </c>
      <c r="C13" s="9" t="s">
        <v>100</v>
      </c>
      <c r="D13" s="27">
        <v>1005166</v>
      </c>
      <c r="E13" s="52">
        <v>1.0707320181561047E-2</v>
      </c>
      <c r="K13" s="61" t="s">
        <v>104</v>
      </c>
      <c r="L13" s="35">
        <f t="shared" si="2"/>
        <v>41238857</v>
      </c>
      <c r="M13" s="36">
        <f t="shared" si="0"/>
        <v>0.44214489444627292</v>
      </c>
      <c r="N13" s="63"/>
      <c r="P13" s="50" t="s">
        <v>105</v>
      </c>
      <c r="Q13" s="54" t="s">
        <v>105</v>
      </c>
      <c r="R13" s="57">
        <f>SUM(R10:R12)</f>
        <v>63711491.412038326</v>
      </c>
      <c r="S13" s="58">
        <f>SUM(S10:S12)</f>
        <v>0.99999999999999989</v>
      </c>
    </row>
    <row r="14" spans="1:19" x14ac:dyDescent="0.25">
      <c r="A14" s="26" t="s">
        <v>97</v>
      </c>
      <c r="B14" s="9" t="s">
        <v>50</v>
      </c>
      <c r="C14" s="9" t="s">
        <v>101</v>
      </c>
      <c r="D14" s="27">
        <v>350761</v>
      </c>
      <c r="E14" s="52">
        <v>3.7364080502171127E-3</v>
      </c>
      <c r="K14" s="61" t="s">
        <v>77</v>
      </c>
      <c r="L14" s="35">
        <f t="shared" si="2"/>
        <v>6748214</v>
      </c>
      <c r="M14" s="36">
        <f t="shared" si="0"/>
        <v>7.2351383713929351E-2</v>
      </c>
      <c r="N14" s="63"/>
    </row>
    <row r="15" spans="1:19" x14ac:dyDescent="0.25">
      <c r="A15" s="26" t="s">
        <v>97</v>
      </c>
      <c r="B15" s="9" t="s">
        <v>113</v>
      </c>
      <c r="C15" s="9" t="s">
        <v>98</v>
      </c>
      <c r="D15" s="27">
        <v>973745</v>
      </c>
      <c r="E15" s="52">
        <v>1.0372614563359845E-2</v>
      </c>
      <c r="K15" s="61" t="s">
        <v>86</v>
      </c>
      <c r="L15" s="35">
        <f t="shared" si="2"/>
        <v>4033861</v>
      </c>
      <c r="M15" s="36">
        <f t="shared" si="0"/>
        <v>4.3249284189810035E-2</v>
      </c>
      <c r="N15" s="63"/>
    </row>
    <row r="16" spans="1:19" x14ac:dyDescent="0.25">
      <c r="A16" s="26" t="s">
        <v>97</v>
      </c>
      <c r="B16" s="9" t="s">
        <v>114</v>
      </c>
      <c r="C16" s="9" t="s">
        <v>98</v>
      </c>
      <c r="D16" s="27">
        <v>397196</v>
      </c>
      <c r="E16" s="52">
        <v>4.2310471572211171E-3</v>
      </c>
      <c r="K16" s="61" t="s">
        <v>106</v>
      </c>
      <c r="L16" s="35">
        <f t="shared" si="2"/>
        <v>1168878</v>
      </c>
      <c r="M16" s="36">
        <f t="shared" si="0"/>
        <v>1.2532196028870795E-2</v>
      </c>
      <c r="N16" s="63"/>
    </row>
    <row r="17" spans="1:14" x14ac:dyDescent="0.25">
      <c r="A17" s="26" t="s">
        <v>97</v>
      </c>
      <c r="B17" s="9" t="s">
        <v>114</v>
      </c>
      <c r="C17" s="9" t="s">
        <v>100</v>
      </c>
      <c r="D17" s="27">
        <v>199282</v>
      </c>
      <c r="E17" s="52">
        <v>2.1228097452777438E-3</v>
      </c>
      <c r="K17" s="61" t="s">
        <v>83</v>
      </c>
      <c r="L17" s="35">
        <f t="shared" si="2"/>
        <v>957820</v>
      </c>
      <c r="M17" s="36">
        <f t="shared" si="0"/>
        <v>1.0269324942699772E-2</v>
      </c>
      <c r="N17" s="63"/>
    </row>
    <row r="18" spans="1:14" x14ac:dyDescent="0.25">
      <c r="A18" s="38" t="s">
        <v>97</v>
      </c>
      <c r="B18" s="39" t="s">
        <v>114</v>
      </c>
      <c r="C18" s="39" t="s">
        <v>101</v>
      </c>
      <c r="D18" s="40">
        <v>250285</v>
      </c>
      <c r="E18" s="53">
        <v>2.6661085150532417E-3</v>
      </c>
      <c r="K18" s="61" t="s">
        <v>93</v>
      </c>
      <c r="L18" s="35">
        <f t="shared" si="2"/>
        <v>798410</v>
      </c>
      <c r="M18" s="36">
        <f t="shared" si="0"/>
        <v>8.5602010059310993E-3</v>
      </c>
      <c r="N18" s="63"/>
    </row>
    <row r="19" spans="1:14" x14ac:dyDescent="0.25">
      <c r="A19" s="22" t="s">
        <v>97</v>
      </c>
      <c r="B19" s="23" t="s">
        <v>115</v>
      </c>
      <c r="C19" s="23" t="s">
        <v>98</v>
      </c>
      <c r="D19" s="24">
        <f>[1]Feuil2!H30*1000</f>
        <v>2142639.4947223417</v>
      </c>
      <c r="E19" s="51"/>
      <c r="K19" s="61" t="s">
        <v>79</v>
      </c>
      <c r="L19" s="35">
        <f t="shared" si="2"/>
        <v>481542</v>
      </c>
      <c r="M19" s="36">
        <f t="shared" si="0"/>
        <v>5.162881618213792E-3</v>
      </c>
      <c r="N19" s="63"/>
    </row>
    <row r="20" spans="1:14" x14ac:dyDescent="0.25">
      <c r="A20" s="26" t="s">
        <v>97</v>
      </c>
      <c r="B20" s="9" t="s">
        <v>115</v>
      </c>
      <c r="C20" s="9" t="s">
        <v>101</v>
      </c>
      <c r="D20" s="27">
        <f>[1]Feuil2!K30*1000</f>
        <v>596352.68261359166</v>
      </c>
      <c r="E20" s="52"/>
      <c r="K20" s="30" t="s">
        <v>107</v>
      </c>
      <c r="L20" s="43">
        <f ca="1">SUM(L2:L20)</f>
        <v>93270006.095278174</v>
      </c>
      <c r="M20" s="44"/>
      <c r="N20" s="65"/>
    </row>
    <row r="21" spans="1:14" x14ac:dyDescent="0.25">
      <c r="A21" s="38" t="s">
        <v>97</v>
      </c>
      <c r="B21" s="39" t="s">
        <v>115</v>
      </c>
      <c r="C21" s="39" t="s">
        <v>100</v>
      </c>
      <c r="D21" s="40">
        <f>[1]Feuil2!J30*1000</f>
        <v>223097.03133102186</v>
      </c>
      <c r="E21" s="53"/>
    </row>
    <row r="22" spans="1:14" x14ac:dyDescent="0.25">
      <c r="A22" s="41" t="s">
        <v>60</v>
      </c>
      <c r="B22" s="23" t="s">
        <v>104</v>
      </c>
      <c r="C22" s="23" t="s">
        <v>98</v>
      </c>
      <c r="D22" s="24">
        <v>5548813</v>
      </c>
      <c r="E22" s="51">
        <v>5.9107567723747423E-2</v>
      </c>
    </row>
    <row r="23" spans="1:14" x14ac:dyDescent="0.25">
      <c r="A23" s="42" t="s">
        <v>60</v>
      </c>
      <c r="B23" s="9" t="s">
        <v>104</v>
      </c>
      <c r="C23" s="9" t="s">
        <v>101</v>
      </c>
      <c r="D23" s="27">
        <v>35690044</v>
      </c>
      <c r="E23" s="52">
        <v>0.38018071482919413</v>
      </c>
    </row>
    <row r="24" spans="1:14" x14ac:dyDescent="0.25">
      <c r="A24" s="42" t="s">
        <v>60</v>
      </c>
      <c r="B24" s="9" t="s">
        <v>113</v>
      </c>
      <c r="C24" s="9" t="s">
        <v>98</v>
      </c>
      <c r="D24" s="27">
        <v>7281939</v>
      </c>
      <c r="E24" s="52">
        <v>7.7569329260636019E-2</v>
      </c>
    </row>
    <row r="25" spans="1:14" x14ac:dyDescent="0.25">
      <c r="A25" s="42" t="s">
        <v>60</v>
      </c>
      <c r="B25" s="9" t="s">
        <v>77</v>
      </c>
      <c r="C25" s="9" t="s">
        <v>101</v>
      </c>
      <c r="D25" s="27">
        <v>6748214</v>
      </c>
      <c r="E25" s="52">
        <v>7.18839355406896E-2</v>
      </c>
    </row>
    <row r="26" spans="1:14" x14ac:dyDescent="0.25">
      <c r="A26" s="42" t="s">
        <v>60</v>
      </c>
      <c r="B26" s="9" t="s">
        <v>86</v>
      </c>
      <c r="C26" s="9" t="s">
        <v>101</v>
      </c>
      <c r="D26" s="27">
        <v>4033861</v>
      </c>
      <c r="E26" s="52">
        <v>4.2969859003300977E-2</v>
      </c>
    </row>
    <row r="27" spans="1:14" x14ac:dyDescent="0.25">
      <c r="A27" s="42" t="s">
        <v>60</v>
      </c>
      <c r="B27" s="9" t="s">
        <v>106</v>
      </c>
      <c r="C27" s="9" t="s">
        <v>98</v>
      </c>
      <c r="D27" s="27">
        <v>794878</v>
      </c>
      <c r="E27" s="52">
        <v>8.4672713276004972E-3</v>
      </c>
    </row>
    <row r="28" spans="1:14" x14ac:dyDescent="0.25">
      <c r="A28" s="42" t="s">
        <v>60</v>
      </c>
      <c r="B28" s="9" t="s">
        <v>106</v>
      </c>
      <c r="C28" s="9" t="s">
        <v>100</v>
      </c>
      <c r="D28" s="27">
        <v>48620</v>
      </c>
      <c r="E28" s="52">
        <v>5.1791436163529025E-4</v>
      </c>
    </row>
    <row r="29" spans="1:14" x14ac:dyDescent="0.25">
      <c r="A29" s="42" t="s">
        <v>60</v>
      </c>
      <c r="B29" s="9" t="s">
        <v>106</v>
      </c>
      <c r="C29" s="9" t="s">
        <v>101</v>
      </c>
      <c r="D29" s="27">
        <v>325380</v>
      </c>
      <c r="E29" s="52">
        <v>3.4660422663284804E-3</v>
      </c>
    </row>
    <row r="30" spans="1:14" x14ac:dyDescent="0.25">
      <c r="A30" s="42" t="s">
        <v>60</v>
      </c>
      <c r="B30" s="9" t="s">
        <v>83</v>
      </c>
      <c r="C30" s="9" t="s">
        <v>101</v>
      </c>
      <c r="D30" s="27">
        <v>957820</v>
      </c>
      <c r="E30" s="52">
        <v>1.0202976837957912E-2</v>
      </c>
    </row>
    <row r="31" spans="1:14" x14ac:dyDescent="0.25">
      <c r="A31" s="42" t="s">
        <v>60</v>
      </c>
      <c r="B31" s="9" t="s">
        <v>93</v>
      </c>
      <c r="C31" s="9" t="s">
        <v>101</v>
      </c>
      <c r="D31" s="27">
        <v>798410</v>
      </c>
      <c r="E31" s="52">
        <v>8.5048952174667219E-3</v>
      </c>
    </row>
    <row r="32" spans="1:14" x14ac:dyDescent="0.25">
      <c r="A32" s="42" t="s">
        <v>60</v>
      </c>
      <c r="B32" s="9" t="s">
        <v>79</v>
      </c>
      <c r="C32" s="9" t="s">
        <v>98</v>
      </c>
      <c r="D32" s="27">
        <v>240071</v>
      </c>
      <c r="E32" s="52">
        <v>2.5573060204061239E-3</v>
      </c>
    </row>
    <row r="33" spans="1:5" x14ac:dyDescent="0.25">
      <c r="A33" s="28" t="s">
        <v>60</v>
      </c>
      <c r="B33" s="39" t="s">
        <v>79</v>
      </c>
      <c r="C33" s="39" t="s">
        <v>101</v>
      </c>
      <c r="D33" s="40">
        <v>241471</v>
      </c>
      <c r="E33" s="53">
        <v>2.5722192270348655E-3</v>
      </c>
    </row>
    <row r="34" spans="1:5" x14ac:dyDescent="0.25">
      <c r="A34" s="41" t="s">
        <v>60</v>
      </c>
      <c r="B34" s="23" t="s">
        <v>115</v>
      </c>
      <c r="C34" s="23" t="s">
        <v>98</v>
      </c>
      <c r="D34" s="24">
        <v>133425.55109534299</v>
      </c>
      <c r="E34" s="51"/>
    </row>
    <row r="35" spans="1:5" x14ac:dyDescent="0.25">
      <c r="A35" s="42" t="s">
        <v>60</v>
      </c>
      <c r="B35" s="9" t="s">
        <v>115</v>
      </c>
      <c r="C35" s="9" t="s">
        <v>101</v>
      </c>
      <c r="D35" s="27">
        <v>719141.460646722</v>
      </c>
      <c r="E35" s="52"/>
    </row>
    <row r="36" spans="1:5" x14ac:dyDescent="0.25">
      <c r="A36" s="28" t="s">
        <v>60</v>
      </c>
      <c r="B36" s="39" t="s">
        <v>115</v>
      </c>
      <c r="C36" s="39" t="s">
        <v>100</v>
      </c>
      <c r="D36" s="40">
        <v>149403.400296262</v>
      </c>
      <c r="E36" s="53"/>
    </row>
  </sheetData>
  <mergeCells count="3">
    <mergeCell ref="P2:P4"/>
    <mergeCell ref="P6:P8"/>
    <mergeCell ref="P10:P12"/>
  </mergeCells>
  <conditionalFormatting sqref="C2:C36">
    <cfRule type="containsText" dxfId="30" priority="30" operator="containsText" text="Gen. Budget">
      <formula>NOT(ISERROR(SEARCH("Gen. Budget",C2)))</formula>
    </cfRule>
    <cfRule type="containsText" dxfId="29" priority="31" operator="containsText" text="Gen. Budget">
      <formula>NOT(ISERROR(SEARCH("Gen. Budget",C2)))</formula>
    </cfRule>
  </conditionalFormatting>
  <conditionalFormatting sqref="C3:C36">
    <cfRule type="containsText" dxfId="28" priority="29" operator="containsText" text="Direct Trsf">
      <formula>NOT(ISERROR(SEARCH("Direct Trsf",C3)))</formula>
    </cfRule>
  </conditionalFormatting>
  <conditionalFormatting sqref="C4:C36">
    <cfRule type="containsText" dxfId="27" priority="28" operator="containsText" text="Earmarking">
      <formula>NOT(ISERROR(SEARCH("Earmarking",C4)))</formula>
    </cfRule>
  </conditionalFormatting>
  <conditionalFormatting sqref="Q2">
    <cfRule type="containsText" dxfId="26" priority="26" operator="containsText" text="Gen. Budget">
      <formula>NOT(ISERROR(SEARCH("Gen. Budget",Q2)))</formula>
    </cfRule>
    <cfRule type="containsText" dxfId="25" priority="27" operator="containsText" text="Gen. Budget">
      <formula>NOT(ISERROR(SEARCH("Gen. Budget",Q2)))</formula>
    </cfRule>
  </conditionalFormatting>
  <conditionalFormatting sqref="Q6">
    <cfRule type="containsText" dxfId="24" priority="24" operator="containsText" text="Gen. Budget">
      <formula>NOT(ISERROR(SEARCH("Gen. Budget",Q6)))</formula>
    </cfRule>
    <cfRule type="containsText" dxfId="23" priority="25" operator="containsText" text="Gen. Budget">
      <formula>NOT(ISERROR(SEARCH("Gen. Budget",Q6)))</formula>
    </cfRule>
  </conditionalFormatting>
  <conditionalFormatting sqref="Q10">
    <cfRule type="containsText" dxfId="22" priority="22" operator="containsText" text="Gen. Budget">
      <formula>NOT(ISERROR(SEARCH("Gen. Budget",Q10)))</formula>
    </cfRule>
    <cfRule type="containsText" dxfId="21" priority="23" operator="containsText" text="Gen. Budget">
      <formula>NOT(ISERROR(SEARCH("Gen. Budget",Q10)))</formula>
    </cfRule>
  </conditionalFormatting>
  <conditionalFormatting sqref="Q3">
    <cfRule type="containsText" dxfId="20" priority="20" operator="containsText" text="Gen. Budget">
      <formula>NOT(ISERROR(SEARCH("Gen. Budget",Q3)))</formula>
    </cfRule>
    <cfRule type="containsText" dxfId="19" priority="21" operator="containsText" text="Gen. Budget">
      <formula>NOT(ISERROR(SEARCH("Gen. Budget",Q3)))</formula>
    </cfRule>
  </conditionalFormatting>
  <conditionalFormatting sqref="Q3">
    <cfRule type="containsText" dxfId="18" priority="19" operator="containsText" text="Direct Trsf">
      <formula>NOT(ISERROR(SEARCH("Direct Trsf",Q3)))</formula>
    </cfRule>
  </conditionalFormatting>
  <conditionalFormatting sqref="Q7">
    <cfRule type="containsText" dxfId="17" priority="17" operator="containsText" text="Gen. Budget">
      <formula>NOT(ISERROR(SEARCH("Gen. Budget",Q7)))</formula>
    </cfRule>
    <cfRule type="containsText" dxfId="16" priority="18" operator="containsText" text="Gen. Budget">
      <formula>NOT(ISERROR(SEARCH("Gen. Budget",Q7)))</formula>
    </cfRule>
  </conditionalFormatting>
  <conditionalFormatting sqref="Q7">
    <cfRule type="containsText" dxfId="15" priority="16" operator="containsText" text="Direct Trsf">
      <formula>NOT(ISERROR(SEARCH("Direct Trsf",Q7)))</formula>
    </cfRule>
  </conditionalFormatting>
  <conditionalFormatting sqref="Q11">
    <cfRule type="containsText" dxfId="14" priority="14" operator="containsText" text="Gen. Budget">
      <formula>NOT(ISERROR(SEARCH("Gen. Budget",Q11)))</formula>
    </cfRule>
    <cfRule type="containsText" dxfId="13" priority="15" operator="containsText" text="Gen. Budget">
      <formula>NOT(ISERROR(SEARCH("Gen. Budget",Q11)))</formula>
    </cfRule>
  </conditionalFormatting>
  <conditionalFormatting sqref="Q11">
    <cfRule type="containsText" dxfId="12" priority="13" operator="containsText" text="Direct Trsf">
      <formula>NOT(ISERROR(SEARCH("Direct Trsf",Q11)))</formula>
    </cfRule>
  </conditionalFormatting>
  <conditionalFormatting sqref="Q4">
    <cfRule type="containsText" dxfId="11" priority="11" operator="containsText" text="Gen. Budget">
      <formula>NOT(ISERROR(SEARCH("Gen. Budget",Q4)))</formula>
    </cfRule>
    <cfRule type="containsText" dxfId="10" priority="12" operator="containsText" text="Gen. Budget">
      <formula>NOT(ISERROR(SEARCH("Gen. Budget",Q4)))</formula>
    </cfRule>
  </conditionalFormatting>
  <conditionalFormatting sqref="Q4">
    <cfRule type="containsText" dxfId="9" priority="10" operator="containsText" text="Direct Trsf">
      <formula>NOT(ISERROR(SEARCH("Direct Trsf",Q4)))</formula>
    </cfRule>
  </conditionalFormatting>
  <conditionalFormatting sqref="Q4">
    <cfRule type="containsText" dxfId="8" priority="9" operator="containsText" text="Earmarking">
      <formula>NOT(ISERROR(SEARCH("Earmarking",Q4)))</formula>
    </cfRule>
  </conditionalFormatting>
  <conditionalFormatting sqref="Q8">
    <cfRule type="containsText" dxfId="7" priority="7" operator="containsText" text="Gen. Budget">
      <formula>NOT(ISERROR(SEARCH("Gen. Budget",Q8)))</formula>
    </cfRule>
    <cfRule type="containsText" dxfId="6" priority="8" operator="containsText" text="Gen. Budget">
      <formula>NOT(ISERROR(SEARCH("Gen. Budget",Q8)))</formula>
    </cfRule>
  </conditionalFormatting>
  <conditionalFormatting sqref="Q8">
    <cfRule type="containsText" dxfId="5" priority="6" operator="containsText" text="Direct Trsf">
      <formula>NOT(ISERROR(SEARCH("Direct Trsf",Q8)))</formula>
    </cfRule>
  </conditionalFormatting>
  <conditionalFormatting sqref="Q8">
    <cfRule type="containsText" dxfId="4" priority="5" operator="containsText" text="Earmarking">
      <formula>NOT(ISERROR(SEARCH("Earmarking",Q8)))</formula>
    </cfRule>
  </conditionalFormatting>
  <conditionalFormatting sqref="Q12">
    <cfRule type="containsText" dxfId="3" priority="3" operator="containsText" text="Gen. Budget">
      <formula>NOT(ISERROR(SEARCH("Gen. Budget",Q12)))</formula>
    </cfRule>
    <cfRule type="containsText" dxfId="2" priority="4" operator="containsText" text="Gen. Budget">
      <formula>NOT(ISERROR(SEARCH("Gen. Budget",Q12)))</formula>
    </cfRule>
  </conditionalFormatting>
  <conditionalFormatting sqref="Q12">
    <cfRule type="containsText" dxfId="1" priority="2" operator="containsText" text="Direct Trsf">
      <formula>NOT(ISERROR(SEARCH("Direct Trsf",Q12)))</formula>
    </cfRule>
  </conditionalFormatting>
  <conditionalFormatting sqref="Q12">
    <cfRule type="containsText" dxfId="0" priority="1" operator="containsText" text="Earmarking">
      <formula>NOT(ISERROR(SEARCH("Earmarking",Q12)))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19" ma:contentTypeDescription="Crée un document." ma:contentTypeScope="" ma:versionID="869a0487d28c5bc910491f3a419dba96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e5377309bf645702f9fa16c774128cac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b6b646-3ed7-48ad-b39c-bbf27f50b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fd0a5eb-5bd5-4419-8c56-9da7f185a722}" ma:internalName="TaxCatchAll" ma:showField="CatchAllData" ma:web="2a193445-8f29-4d28-b3a3-ce6182a98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d25fa36-6e92-4a8c-bcd7-8d2e2e5dc1cc">
      <Terms xmlns="http://schemas.microsoft.com/office/infopath/2007/PartnerControls"/>
    </lcf76f155ced4ddcb4097134ff3c332f>
    <TaxCatchAll xmlns="2a193445-8f29-4d28-b3a3-ce6182a987ad" xsi:nil="true"/>
  </documentManagement>
</p:properties>
</file>

<file path=customXml/itemProps1.xml><?xml version="1.0" encoding="utf-8"?>
<ds:datastoreItem xmlns:ds="http://schemas.openxmlformats.org/officeDocument/2006/customXml" ds:itemID="{E5AD0518-8D22-4955-82EA-E94461671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fa36-6e92-4a8c-bcd7-8d2e2e5dc1cc"/>
    <ds:schemaRef ds:uri="2a193445-8f29-4d28-b3a3-ce6182a9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F1615-E6D6-4C4C-84B3-2B8E117AC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EB8B8E-AE9B-4129-84C0-A896BD4B6355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2a193445-8f29-4d28-b3a3-ce6182a987ad"/>
    <ds:schemaRef ds:uri="6d25fa36-6e92-4a8c-bcd7-8d2e2e5dc1c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PriceCovRevenues per mechanism</vt:lpstr>
      <vt:lpstr>Revenues evolution</vt:lpstr>
      <vt:lpstr>Revenues usages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FETET</dc:creator>
  <cp:keywords/>
  <dc:description/>
  <cp:lastModifiedBy>Marion FETET</cp:lastModifiedBy>
  <cp:revision/>
  <dcterms:created xsi:type="dcterms:W3CDTF">2021-10-13T08:50:16Z</dcterms:created>
  <dcterms:modified xsi:type="dcterms:W3CDTF">2023-11-24T09:40:13Z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  <property fmtid="{D5CDD505-2E9C-101B-9397-08002B2CF9AE}" pid="3" name="MediaServiceImageTags">
    <vt:lpwstr/>
  </property>
</Properties>
</file>