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ttps://i4ce.sharepoint.com/Documents partages/71 - Poleco/Panorama/Edition 2023/2023 Rapport Panorama/Annexes/"/>
    </mc:Choice>
  </mc:AlternateContent>
  <xr:revisionPtr revIDLastSave="48" documentId="8_{86C1A91E-BC30-44B3-9BD0-28E4704B8969}" xr6:coauthVersionLast="47" xr6:coauthVersionMax="47" xr10:uidLastSave="{F927A1A8-1989-42CF-8827-44775DE27176}"/>
  <bookViews>
    <workbookView xWindow="-110" yWindow="-110" windowWidth="19420" windowHeight="10420" xr2:uid="{E813A109-F46D-4310-8BFD-156ED3B1BA97}"/>
  </bookViews>
  <sheets>
    <sheet name="Annexe 2" sheetId="1" r:id="rId1"/>
  </sheets>
  <definedNames>
    <definedName name="_xlnm._FilterDatabase" localSheetId="0" hidden="1">'Annexe 2'!#REF!</definedName>
    <definedName name="currentYear">#REF!</definedName>
    <definedName name="currentYear3">#REF!</definedName>
    <definedName name="currentYearBi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Z398" i="1" l="1"/>
  <c r="AW398" i="1"/>
  <c r="AT398" i="1"/>
  <c r="AQ398" i="1"/>
  <c r="AN398" i="1"/>
  <c r="AK398" i="1"/>
  <c r="AH398" i="1"/>
  <c r="AE398" i="1"/>
  <c r="AB398" i="1"/>
  <c r="Y398" i="1"/>
  <c r="V398" i="1"/>
  <c r="S398" i="1"/>
  <c r="P398" i="1"/>
  <c r="AZ386" i="1"/>
  <c r="AW386" i="1"/>
  <c r="AT386" i="1"/>
  <c r="AQ386" i="1"/>
  <c r="AN386" i="1"/>
  <c r="AK386" i="1"/>
  <c r="AH386" i="1"/>
  <c r="AE386" i="1"/>
  <c r="AB386" i="1"/>
  <c r="Y386" i="1"/>
  <c r="V386" i="1"/>
  <c r="S386" i="1"/>
  <c r="AZ385" i="1"/>
  <c r="AW385" i="1"/>
  <c r="AT385" i="1"/>
  <c r="AQ385" i="1"/>
  <c r="AN385" i="1"/>
  <c r="AK385" i="1"/>
  <c r="AH385" i="1"/>
  <c r="AE385" i="1"/>
  <c r="AB385" i="1"/>
  <c r="Y385" i="1"/>
  <c r="V385" i="1"/>
  <c r="S385" i="1"/>
  <c r="AZ384" i="1"/>
  <c r="AW384" i="1"/>
  <c r="AT384" i="1"/>
  <c r="AQ384" i="1"/>
  <c r="AQ383" i="1" s="1"/>
  <c r="AN384" i="1"/>
  <c r="AK384" i="1"/>
  <c r="AH384" i="1"/>
  <c r="AE384" i="1"/>
  <c r="AB384" i="1"/>
  <c r="Y384" i="1"/>
  <c r="V384" i="1"/>
  <c r="S384" i="1"/>
  <c r="AZ383" i="1"/>
  <c r="AW383" i="1"/>
  <c r="AT383" i="1"/>
  <c r="AN383" i="1"/>
  <c r="AK383" i="1"/>
  <c r="AH383" i="1"/>
  <c r="AE383" i="1"/>
  <c r="AB383" i="1"/>
  <c r="Y383" i="1"/>
  <c r="V383" i="1"/>
  <c r="S383" i="1"/>
  <c r="P383" i="1"/>
  <c r="P386" i="1"/>
  <c r="P385" i="1"/>
  <c r="P384" i="1"/>
  <c r="AZ506" i="1"/>
  <c r="AW506" i="1"/>
  <c r="AT506" i="1"/>
  <c r="AQ506" i="1"/>
  <c r="AN506" i="1"/>
  <c r="AK506" i="1"/>
  <c r="AH506" i="1"/>
  <c r="AE506" i="1"/>
  <c r="AB506" i="1"/>
  <c r="Y506" i="1"/>
  <c r="V506" i="1"/>
  <c r="S506" i="1"/>
  <c r="P506" i="1"/>
  <c r="M506" i="1"/>
  <c r="J506" i="1"/>
  <c r="AZ505" i="1"/>
  <c r="AW505" i="1"/>
  <c r="AT505" i="1"/>
  <c r="AQ505" i="1"/>
  <c r="AN505" i="1"/>
  <c r="AK505" i="1"/>
  <c r="AH505" i="1"/>
  <c r="AE505" i="1"/>
  <c r="AB505" i="1"/>
  <c r="Y505" i="1"/>
  <c r="V505" i="1"/>
  <c r="S505" i="1"/>
  <c r="P505" i="1"/>
  <c r="M505" i="1"/>
  <c r="J505" i="1"/>
  <c r="AZ504" i="1"/>
  <c r="AW504" i="1"/>
  <c r="AT504" i="1"/>
  <c r="AQ504" i="1"/>
  <c r="AN504" i="1"/>
  <c r="AK504" i="1"/>
  <c r="AH504" i="1"/>
  <c r="AE504" i="1"/>
  <c r="AB504" i="1"/>
  <c r="Y504" i="1"/>
  <c r="V504" i="1"/>
  <c r="S504" i="1"/>
  <c r="P504" i="1"/>
  <c r="M504" i="1"/>
  <c r="J504" i="1"/>
  <c r="AZ503" i="1"/>
  <c r="AW503" i="1"/>
  <c r="AT503" i="1"/>
  <c r="AQ503" i="1"/>
  <c r="AN503" i="1"/>
  <c r="AK503" i="1"/>
  <c r="AH503" i="1"/>
  <c r="AE503" i="1"/>
  <c r="AB503" i="1"/>
  <c r="Y503" i="1"/>
  <c r="V503" i="1"/>
  <c r="S503" i="1"/>
  <c r="P503" i="1"/>
  <c r="M503" i="1"/>
  <c r="J503" i="1"/>
  <c r="AZ502" i="1"/>
  <c r="AW502" i="1"/>
  <c r="AT502" i="1"/>
  <c r="AQ502" i="1"/>
  <c r="AN502" i="1"/>
  <c r="AK502" i="1"/>
  <c r="AH502" i="1"/>
  <c r="AE502" i="1"/>
  <c r="AB502" i="1"/>
  <c r="Y502" i="1"/>
  <c r="V502" i="1"/>
  <c r="S502" i="1"/>
  <c r="P502" i="1"/>
  <c r="M502" i="1"/>
  <c r="J502" i="1"/>
  <c r="AZ501" i="1"/>
  <c r="AW501" i="1"/>
  <c r="AT501" i="1"/>
  <c r="AQ501" i="1"/>
  <c r="AN501" i="1"/>
  <c r="AK501" i="1"/>
  <c r="AH501" i="1"/>
  <c r="AE501" i="1"/>
  <c r="AB501" i="1"/>
  <c r="Y501" i="1"/>
  <c r="V501" i="1"/>
  <c r="S501" i="1"/>
  <c r="P501" i="1"/>
  <c r="M501" i="1"/>
  <c r="J501" i="1"/>
  <c r="AZ500" i="1"/>
  <c r="AW500" i="1"/>
  <c r="AT500" i="1"/>
  <c r="AQ500" i="1"/>
  <c r="AN500" i="1"/>
  <c r="AK500" i="1"/>
  <c r="AH500" i="1"/>
  <c r="AE500" i="1"/>
  <c r="AB500" i="1"/>
  <c r="Y500" i="1"/>
  <c r="V500" i="1"/>
  <c r="S500" i="1"/>
  <c r="P500" i="1"/>
  <c r="M500" i="1"/>
  <c r="J500" i="1"/>
  <c r="AZ499" i="1"/>
  <c r="AW499" i="1"/>
  <c r="AT499" i="1"/>
  <c r="AQ499" i="1"/>
  <c r="AN499" i="1"/>
  <c r="AK499" i="1"/>
  <c r="AH499" i="1"/>
  <c r="AE499" i="1"/>
  <c r="AB499" i="1"/>
  <c r="Y499" i="1"/>
  <c r="V499" i="1"/>
  <c r="S499" i="1"/>
  <c r="P499" i="1"/>
  <c r="M499" i="1"/>
  <c r="J499" i="1"/>
  <c r="AZ496" i="1"/>
  <c r="AW496" i="1"/>
  <c r="AT496" i="1"/>
  <c r="AQ496" i="1"/>
  <c r="AN496" i="1"/>
  <c r="AK496" i="1"/>
  <c r="AH496" i="1"/>
  <c r="AE496" i="1"/>
  <c r="AB496" i="1"/>
  <c r="Y496" i="1"/>
  <c r="V496" i="1"/>
  <c r="S496" i="1"/>
  <c r="P496" i="1"/>
  <c r="M496" i="1"/>
  <c r="J496" i="1"/>
  <c r="AZ495" i="1"/>
  <c r="AW495" i="1"/>
  <c r="AT495" i="1"/>
  <c r="AQ495" i="1"/>
  <c r="AN495" i="1"/>
  <c r="AK495" i="1"/>
  <c r="AH495" i="1"/>
  <c r="AE495" i="1"/>
  <c r="AB495" i="1"/>
  <c r="Y495" i="1"/>
  <c r="V495" i="1"/>
  <c r="S495" i="1"/>
  <c r="P495" i="1"/>
  <c r="M495" i="1"/>
  <c r="J495" i="1"/>
  <c r="AZ494" i="1"/>
  <c r="AW494" i="1"/>
  <c r="AT494" i="1"/>
  <c r="AQ494" i="1"/>
  <c r="AN494" i="1"/>
  <c r="AK494" i="1"/>
  <c r="AH494" i="1"/>
  <c r="AE494" i="1"/>
  <c r="AB494" i="1"/>
  <c r="Y494" i="1"/>
  <c r="V494" i="1"/>
  <c r="S494" i="1"/>
  <c r="P494" i="1"/>
  <c r="M494" i="1"/>
  <c r="J494" i="1"/>
  <c r="AZ493" i="1"/>
  <c r="AW493" i="1"/>
  <c r="AT493" i="1"/>
  <c r="AQ493" i="1"/>
  <c r="AN493" i="1"/>
  <c r="AK493" i="1"/>
  <c r="AH493" i="1"/>
  <c r="AE493" i="1"/>
  <c r="AB493" i="1"/>
  <c r="Y493" i="1"/>
  <c r="V493" i="1"/>
  <c r="S493" i="1"/>
  <c r="P493" i="1"/>
  <c r="M493" i="1"/>
  <c r="J493" i="1"/>
  <c r="AZ492" i="1"/>
  <c r="AW492" i="1"/>
  <c r="AT492" i="1"/>
  <c r="AQ492" i="1"/>
  <c r="AN492" i="1"/>
  <c r="AK492" i="1"/>
  <c r="AH492" i="1"/>
  <c r="AE492" i="1"/>
  <c r="AB492" i="1"/>
  <c r="Y492" i="1"/>
  <c r="V492" i="1"/>
  <c r="S492" i="1"/>
  <c r="P492" i="1"/>
  <c r="M492" i="1"/>
  <c r="J492" i="1"/>
  <c r="AZ491" i="1"/>
  <c r="AW491" i="1"/>
  <c r="AT491" i="1"/>
  <c r="AQ491" i="1"/>
  <c r="AN491" i="1"/>
  <c r="AK491" i="1"/>
  <c r="AH491" i="1"/>
  <c r="AE491" i="1"/>
  <c r="AB491" i="1"/>
  <c r="Y491" i="1"/>
  <c r="V491" i="1"/>
  <c r="S491" i="1"/>
  <c r="P491" i="1"/>
  <c r="M491" i="1"/>
  <c r="J491" i="1"/>
  <c r="AZ490" i="1"/>
  <c r="AW490" i="1"/>
  <c r="AT490" i="1"/>
  <c r="AQ490" i="1"/>
  <c r="AN490" i="1"/>
  <c r="AK490" i="1"/>
  <c r="AH490" i="1"/>
  <c r="AE490" i="1"/>
  <c r="AB490" i="1"/>
  <c r="Y490" i="1"/>
  <c r="V490" i="1"/>
  <c r="S490" i="1"/>
  <c r="P490" i="1"/>
  <c r="M490" i="1"/>
  <c r="J490" i="1"/>
  <c r="AZ489" i="1"/>
  <c r="AW489" i="1"/>
  <c r="AT489" i="1"/>
  <c r="AQ489" i="1"/>
  <c r="AN489" i="1"/>
  <c r="AK489" i="1"/>
  <c r="AH489" i="1"/>
  <c r="AE489" i="1"/>
  <c r="AB489" i="1"/>
  <c r="Y489" i="1"/>
  <c r="V489" i="1"/>
  <c r="S489" i="1"/>
  <c r="P489" i="1"/>
  <c r="M489" i="1"/>
  <c r="J489" i="1"/>
  <c r="AZ486" i="1"/>
  <c r="AW486" i="1"/>
  <c r="AT486" i="1"/>
  <c r="AQ486" i="1"/>
  <c r="AN486" i="1"/>
  <c r="AK486" i="1"/>
  <c r="AH486" i="1"/>
  <c r="AE486" i="1"/>
  <c r="AB486" i="1"/>
  <c r="Y486" i="1"/>
  <c r="V486" i="1"/>
  <c r="S486" i="1"/>
  <c r="P486" i="1"/>
  <c r="M486" i="1"/>
  <c r="J486" i="1"/>
  <c r="AZ485" i="1"/>
  <c r="AW485" i="1"/>
  <c r="AT485" i="1"/>
  <c r="AQ485" i="1"/>
  <c r="AN485" i="1"/>
  <c r="AK485" i="1"/>
  <c r="AH485" i="1"/>
  <c r="AE485" i="1"/>
  <c r="AB485" i="1"/>
  <c r="Y485" i="1"/>
  <c r="V485" i="1"/>
  <c r="S485" i="1"/>
  <c r="P485" i="1"/>
  <c r="M485" i="1"/>
  <c r="J485" i="1"/>
  <c r="AZ484" i="1"/>
  <c r="AW484" i="1"/>
  <c r="AT484" i="1"/>
  <c r="AQ484" i="1"/>
  <c r="AN484" i="1"/>
  <c r="AK484" i="1"/>
  <c r="AH484" i="1"/>
  <c r="AE484" i="1"/>
  <c r="AB484" i="1"/>
  <c r="Y484" i="1"/>
  <c r="V484" i="1"/>
  <c r="S484" i="1"/>
  <c r="P484" i="1"/>
  <c r="M484" i="1"/>
  <c r="J484" i="1"/>
  <c r="AZ483" i="1"/>
  <c r="AW483" i="1"/>
  <c r="AT483" i="1"/>
  <c r="AQ483" i="1"/>
  <c r="AN483" i="1"/>
  <c r="AK483" i="1"/>
  <c r="AH483" i="1"/>
  <c r="AE483" i="1"/>
  <c r="AB483" i="1"/>
  <c r="Y483" i="1"/>
  <c r="V483" i="1"/>
  <c r="S483" i="1"/>
  <c r="P483" i="1"/>
  <c r="M483" i="1"/>
  <c r="J483" i="1"/>
  <c r="AZ482" i="1"/>
  <c r="AW482" i="1"/>
  <c r="AT482" i="1"/>
  <c r="AQ482" i="1"/>
  <c r="AN482" i="1"/>
  <c r="AK482" i="1"/>
  <c r="AH482" i="1"/>
  <c r="AE482" i="1"/>
  <c r="AB482" i="1"/>
  <c r="Y482" i="1"/>
  <c r="V482" i="1"/>
  <c r="S482" i="1"/>
  <c r="P482" i="1"/>
  <c r="M482" i="1"/>
  <c r="J482" i="1"/>
  <c r="AZ481" i="1"/>
  <c r="AW481" i="1"/>
  <c r="AT481" i="1"/>
  <c r="AQ481" i="1"/>
  <c r="AN481" i="1"/>
  <c r="AK481" i="1"/>
  <c r="AH481" i="1"/>
  <c r="AE481" i="1"/>
  <c r="AB481" i="1"/>
  <c r="Y481" i="1"/>
  <c r="V481" i="1"/>
  <c r="S481" i="1"/>
  <c r="P481" i="1"/>
  <c r="M481" i="1"/>
  <c r="J481" i="1"/>
  <c r="AZ480" i="1"/>
  <c r="AW480" i="1"/>
  <c r="AT480" i="1"/>
  <c r="AQ480" i="1"/>
  <c r="AN480" i="1"/>
  <c r="AK480" i="1"/>
  <c r="AH480" i="1"/>
  <c r="AE480" i="1"/>
  <c r="AB480" i="1"/>
  <c r="Y480" i="1"/>
  <c r="V480" i="1"/>
  <c r="S480" i="1"/>
  <c r="P480" i="1"/>
  <c r="M480" i="1"/>
  <c r="J480" i="1"/>
  <c r="AZ479" i="1"/>
  <c r="AW479" i="1"/>
  <c r="AT479" i="1"/>
  <c r="AQ479" i="1"/>
  <c r="AN479" i="1"/>
  <c r="AK479" i="1"/>
  <c r="AH479" i="1"/>
  <c r="AE479" i="1"/>
  <c r="AB479" i="1"/>
  <c r="Y479" i="1"/>
  <c r="V479" i="1"/>
  <c r="S479" i="1"/>
  <c r="P479" i="1"/>
  <c r="M479" i="1"/>
  <c r="J479" i="1"/>
  <c r="AZ475" i="1"/>
  <c r="AW475" i="1"/>
  <c r="AT475" i="1"/>
  <c r="AQ475" i="1"/>
  <c r="AN475" i="1"/>
  <c r="AK475" i="1"/>
  <c r="AH475" i="1"/>
  <c r="AE475" i="1"/>
  <c r="AB475" i="1"/>
  <c r="Y475" i="1"/>
  <c r="V475" i="1"/>
  <c r="S475" i="1"/>
  <c r="P475" i="1"/>
  <c r="M475" i="1"/>
  <c r="J475" i="1"/>
  <c r="AZ474" i="1"/>
  <c r="AW474" i="1"/>
  <c r="AT474" i="1"/>
  <c r="AQ474" i="1"/>
  <c r="AN474" i="1"/>
  <c r="AK474" i="1"/>
  <c r="AH474" i="1"/>
  <c r="AE474" i="1"/>
  <c r="AB474" i="1"/>
  <c r="Y474" i="1"/>
  <c r="V474" i="1"/>
  <c r="S474" i="1"/>
  <c r="P474" i="1"/>
  <c r="M474" i="1"/>
  <c r="J474" i="1"/>
  <c r="AZ473" i="1"/>
  <c r="AW473" i="1"/>
  <c r="AT473" i="1"/>
  <c r="AQ473" i="1"/>
  <c r="AN473" i="1"/>
  <c r="AK473" i="1"/>
  <c r="AH473" i="1"/>
  <c r="AE473" i="1"/>
  <c r="AB473" i="1"/>
  <c r="Y473" i="1"/>
  <c r="V473" i="1"/>
  <c r="S473" i="1"/>
  <c r="P473" i="1"/>
  <c r="M473" i="1"/>
  <c r="J473" i="1"/>
  <c r="AZ472" i="1"/>
  <c r="AW472" i="1"/>
  <c r="AT472" i="1"/>
  <c r="AQ472" i="1"/>
  <c r="AN472" i="1"/>
  <c r="AK472" i="1"/>
  <c r="AH472" i="1"/>
  <c r="AE472" i="1"/>
  <c r="AB472" i="1"/>
  <c r="Y472" i="1"/>
  <c r="V472" i="1"/>
  <c r="S472" i="1"/>
  <c r="P472" i="1"/>
  <c r="M472" i="1"/>
  <c r="J472" i="1"/>
  <c r="AZ471" i="1"/>
  <c r="AW471" i="1"/>
  <c r="AT471" i="1"/>
  <c r="AQ471" i="1"/>
  <c r="AN471" i="1"/>
  <c r="AK471" i="1"/>
  <c r="AH471" i="1"/>
  <c r="AE471" i="1"/>
  <c r="AB471" i="1"/>
  <c r="Y471" i="1"/>
  <c r="V471" i="1"/>
  <c r="S471" i="1"/>
  <c r="P471" i="1"/>
  <c r="M471" i="1"/>
  <c r="J471" i="1"/>
  <c r="AZ470" i="1"/>
  <c r="AW470" i="1"/>
  <c r="AT470" i="1"/>
  <c r="AQ470" i="1"/>
  <c r="AN470" i="1"/>
  <c r="AK470" i="1"/>
  <c r="AH470" i="1"/>
  <c r="AE470" i="1"/>
  <c r="AB470" i="1"/>
  <c r="Y470" i="1"/>
  <c r="V470" i="1"/>
  <c r="S470" i="1"/>
  <c r="P470" i="1"/>
  <c r="M470" i="1"/>
  <c r="J470" i="1"/>
  <c r="AZ469" i="1"/>
  <c r="AW469" i="1"/>
  <c r="AT469" i="1"/>
  <c r="AQ469" i="1"/>
  <c r="AN469" i="1"/>
  <c r="AK469" i="1"/>
  <c r="AH469" i="1"/>
  <c r="AE469" i="1"/>
  <c r="AB469" i="1"/>
  <c r="Y469" i="1"/>
  <c r="V469" i="1"/>
  <c r="S469" i="1"/>
  <c r="P469" i="1"/>
  <c r="M469" i="1"/>
  <c r="J469" i="1"/>
  <c r="AZ468" i="1"/>
  <c r="AW468" i="1"/>
  <c r="AT468" i="1"/>
  <c r="AQ468" i="1"/>
  <c r="AN468" i="1"/>
  <c r="AK468" i="1"/>
  <c r="AH468" i="1"/>
  <c r="AE468" i="1"/>
  <c r="AB468" i="1"/>
  <c r="Y468" i="1"/>
  <c r="V468" i="1"/>
  <c r="S468" i="1"/>
  <c r="P468" i="1"/>
  <c r="M468" i="1"/>
  <c r="J468" i="1"/>
  <c r="AZ467" i="1"/>
  <c r="AW467" i="1"/>
  <c r="AT467" i="1"/>
  <c r="AQ467" i="1"/>
  <c r="AN467" i="1"/>
  <c r="AK467" i="1"/>
  <c r="AH467" i="1"/>
  <c r="AE467" i="1"/>
  <c r="AB467" i="1"/>
  <c r="Y467" i="1"/>
  <c r="V467" i="1"/>
  <c r="S467" i="1"/>
  <c r="P467" i="1"/>
  <c r="M467" i="1"/>
  <c r="J467" i="1"/>
  <c r="AZ466" i="1"/>
  <c r="AW466" i="1"/>
  <c r="AT466" i="1"/>
  <c r="AQ466" i="1"/>
  <c r="AN466" i="1"/>
  <c r="AK466" i="1"/>
  <c r="AH466" i="1"/>
  <c r="AE466" i="1"/>
  <c r="AB466" i="1"/>
  <c r="Y466" i="1"/>
  <c r="V466" i="1"/>
  <c r="S466" i="1"/>
  <c r="P466" i="1"/>
  <c r="M466" i="1"/>
  <c r="J466" i="1"/>
  <c r="AZ465" i="1"/>
  <c r="AW465" i="1"/>
  <c r="AT465" i="1"/>
  <c r="AQ465" i="1"/>
  <c r="AN465" i="1"/>
  <c r="AK465" i="1"/>
  <c r="AH465" i="1"/>
  <c r="AE465" i="1"/>
  <c r="AB465" i="1"/>
  <c r="Y465" i="1"/>
  <c r="V465" i="1"/>
  <c r="S465" i="1"/>
  <c r="P465" i="1"/>
  <c r="M465" i="1"/>
  <c r="J465" i="1"/>
  <c r="AZ464" i="1"/>
  <c r="AW464" i="1"/>
  <c r="AT464" i="1"/>
  <c r="AQ464" i="1"/>
  <c r="AN464" i="1"/>
  <c r="AK464" i="1"/>
  <c r="AH464" i="1"/>
  <c r="AE464" i="1"/>
  <c r="AB464" i="1"/>
  <c r="Y464" i="1"/>
  <c r="V464" i="1"/>
  <c r="S464" i="1"/>
  <c r="P464" i="1"/>
  <c r="M464" i="1"/>
  <c r="J464" i="1"/>
  <c r="AZ463" i="1"/>
  <c r="AW463" i="1"/>
  <c r="AT463" i="1"/>
  <c r="AQ463" i="1"/>
  <c r="AN463" i="1"/>
  <c r="AK463" i="1"/>
  <c r="AH463" i="1"/>
  <c r="AE463" i="1"/>
  <c r="AB463" i="1"/>
  <c r="Y463" i="1"/>
  <c r="V463" i="1"/>
  <c r="S463" i="1"/>
  <c r="P463" i="1"/>
  <c r="M463" i="1"/>
  <c r="J463" i="1"/>
  <c r="AZ462" i="1"/>
  <c r="AW462" i="1"/>
  <c r="AT462" i="1"/>
  <c r="AQ462" i="1"/>
  <c r="AN462" i="1"/>
  <c r="AK462" i="1"/>
  <c r="AH462" i="1"/>
  <c r="AE462" i="1"/>
  <c r="AB462" i="1"/>
  <c r="Y462" i="1"/>
  <c r="V462" i="1"/>
  <c r="S462" i="1"/>
  <c r="P462" i="1"/>
  <c r="M462" i="1"/>
  <c r="J462" i="1"/>
  <c r="AZ461" i="1"/>
  <c r="AW461" i="1"/>
  <c r="AT461" i="1"/>
  <c r="AQ461" i="1"/>
  <c r="AN461" i="1"/>
  <c r="AK461" i="1"/>
  <c r="AH461" i="1"/>
  <c r="AE461" i="1"/>
  <c r="AB461" i="1"/>
  <c r="Y461" i="1"/>
  <c r="V461" i="1"/>
  <c r="S461" i="1"/>
  <c r="P461" i="1"/>
  <c r="M461" i="1"/>
  <c r="J461" i="1"/>
  <c r="AZ460" i="1"/>
  <c r="AW460" i="1"/>
  <c r="AT460" i="1"/>
  <c r="AQ460" i="1"/>
  <c r="AN460" i="1"/>
  <c r="AK460" i="1"/>
  <c r="AH460" i="1"/>
  <c r="AE460" i="1"/>
  <c r="AB460" i="1"/>
  <c r="Y460" i="1"/>
  <c r="V460" i="1"/>
  <c r="S460" i="1"/>
  <c r="P460" i="1"/>
  <c r="M460" i="1"/>
  <c r="J460" i="1"/>
  <c r="AZ459" i="1"/>
  <c r="AW459" i="1"/>
  <c r="AT459" i="1"/>
  <c r="AQ459" i="1"/>
  <c r="AN459" i="1"/>
  <c r="AK459" i="1"/>
  <c r="AH459" i="1"/>
  <c r="AE459" i="1"/>
  <c r="AB459" i="1"/>
  <c r="Y459" i="1"/>
  <c r="V459" i="1"/>
  <c r="S459" i="1"/>
  <c r="P459" i="1"/>
  <c r="M459" i="1"/>
  <c r="J459" i="1"/>
  <c r="AZ458" i="1"/>
  <c r="AW458" i="1"/>
  <c r="AT458" i="1"/>
  <c r="AQ458" i="1"/>
  <c r="AN458" i="1"/>
  <c r="AK458" i="1"/>
  <c r="AH458" i="1"/>
  <c r="AE458" i="1"/>
  <c r="AB458" i="1"/>
  <c r="Y458" i="1"/>
  <c r="V458" i="1"/>
  <c r="S458" i="1"/>
  <c r="P458" i="1"/>
  <c r="M458" i="1"/>
  <c r="J458" i="1"/>
  <c r="AZ457" i="1"/>
  <c r="AW457" i="1"/>
  <c r="AT457" i="1"/>
  <c r="AQ457" i="1"/>
  <c r="AN457" i="1"/>
  <c r="AK457" i="1"/>
  <c r="AH457" i="1"/>
  <c r="AE457" i="1"/>
  <c r="AB457" i="1"/>
  <c r="Y457" i="1"/>
  <c r="V457" i="1"/>
  <c r="S457" i="1"/>
  <c r="P457" i="1"/>
  <c r="M457" i="1"/>
  <c r="J457" i="1"/>
  <c r="AZ456" i="1"/>
  <c r="AW456" i="1"/>
  <c r="AT456" i="1"/>
  <c r="AQ456" i="1"/>
  <c r="AN456" i="1"/>
  <c r="AK456" i="1"/>
  <c r="AH456" i="1"/>
  <c r="AE456" i="1"/>
  <c r="AB456" i="1"/>
  <c r="Y456" i="1"/>
  <c r="V456" i="1"/>
  <c r="S456" i="1"/>
  <c r="P456" i="1"/>
  <c r="M456" i="1"/>
  <c r="J456" i="1"/>
  <c r="AZ455" i="1"/>
  <c r="AW455" i="1"/>
  <c r="AT455" i="1"/>
  <c r="AQ455" i="1"/>
  <c r="AN455" i="1"/>
  <c r="AK455" i="1"/>
  <c r="AH455" i="1"/>
  <c r="AE455" i="1"/>
  <c r="AB455" i="1"/>
  <c r="Y455" i="1"/>
  <c r="V455" i="1"/>
  <c r="S455" i="1"/>
  <c r="P455" i="1"/>
  <c r="M455" i="1"/>
  <c r="J455" i="1"/>
  <c r="AZ454" i="1"/>
  <c r="AW454" i="1"/>
  <c r="AT454" i="1"/>
  <c r="AQ454" i="1"/>
  <c r="AN454" i="1"/>
  <c r="AK454" i="1"/>
  <c r="AH454" i="1"/>
  <c r="AE454" i="1"/>
  <c r="AB454" i="1"/>
  <c r="Y454" i="1"/>
  <c r="V454" i="1"/>
  <c r="S454" i="1"/>
  <c r="P454" i="1"/>
  <c r="M454" i="1"/>
  <c r="J454" i="1"/>
  <c r="AZ451" i="1"/>
  <c r="AW451" i="1"/>
  <c r="AT451" i="1"/>
  <c r="AQ451" i="1"/>
  <c r="AN451" i="1"/>
  <c r="AK451" i="1"/>
  <c r="AH451" i="1"/>
  <c r="AE451" i="1"/>
  <c r="AB451" i="1"/>
  <c r="Y451" i="1"/>
  <c r="V451" i="1"/>
  <c r="S451" i="1"/>
  <c r="P451" i="1"/>
  <c r="M451" i="1"/>
  <c r="J451" i="1"/>
  <c r="AZ450" i="1"/>
  <c r="AW450" i="1"/>
  <c r="AT450" i="1"/>
  <c r="AQ450" i="1"/>
  <c r="AN450" i="1"/>
  <c r="AK450" i="1"/>
  <c r="AH450" i="1"/>
  <c r="AE450" i="1"/>
  <c r="AB450" i="1"/>
  <c r="Y450" i="1"/>
  <c r="V450" i="1"/>
  <c r="S450" i="1"/>
  <c r="P450" i="1"/>
  <c r="M450" i="1"/>
  <c r="J450" i="1"/>
  <c r="AZ449" i="1"/>
  <c r="AW449" i="1"/>
  <c r="AT449" i="1"/>
  <c r="AQ449" i="1"/>
  <c r="AN449" i="1"/>
  <c r="AK449" i="1"/>
  <c r="AH449" i="1"/>
  <c r="AE449" i="1"/>
  <c r="AB449" i="1"/>
  <c r="Y449" i="1"/>
  <c r="V449" i="1"/>
  <c r="S449" i="1"/>
  <c r="P449" i="1"/>
  <c r="M449" i="1"/>
  <c r="J449" i="1"/>
  <c r="AZ448" i="1"/>
  <c r="AW448" i="1"/>
  <c r="AT448" i="1"/>
  <c r="AQ448" i="1"/>
  <c r="AN448" i="1"/>
  <c r="AK448" i="1"/>
  <c r="AH448" i="1"/>
  <c r="AE448" i="1"/>
  <c r="AB448" i="1"/>
  <c r="Y448" i="1"/>
  <c r="V448" i="1"/>
  <c r="S448" i="1"/>
  <c r="P448" i="1"/>
  <c r="M448" i="1"/>
  <c r="J448" i="1"/>
  <c r="AZ447" i="1"/>
  <c r="AW447" i="1"/>
  <c r="AT447" i="1"/>
  <c r="AQ447" i="1"/>
  <c r="AN447" i="1"/>
  <c r="AK447" i="1"/>
  <c r="AH447" i="1"/>
  <c r="AE447" i="1"/>
  <c r="AB447" i="1"/>
  <c r="Y447" i="1"/>
  <c r="V447" i="1"/>
  <c r="S447" i="1"/>
  <c r="P447" i="1"/>
  <c r="M447" i="1"/>
  <c r="J447" i="1"/>
  <c r="AZ446" i="1"/>
  <c r="AW446" i="1"/>
  <c r="AT446" i="1"/>
  <c r="AQ446" i="1"/>
  <c r="AN446" i="1"/>
  <c r="AK446" i="1"/>
  <c r="AH446" i="1"/>
  <c r="AE446" i="1"/>
  <c r="AB446" i="1"/>
  <c r="Y446" i="1"/>
  <c r="V446" i="1"/>
  <c r="S446" i="1"/>
  <c r="P446" i="1"/>
  <c r="M446" i="1"/>
  <c r="J446" i="1"/>
  <c r="AZ445" i="1"/>
  <c r="AW445" i="1"/>
  <c r="AT445" i="1"/>
  <c r="AQ445" i="1"/>
  <c r="AN445" i="1"/>
  <c r="AK445" i="1"/>
  <c r="AH445" i="1"/>
  <c r="AE445" i="1"/>
  <c r="AB445" i="1"/>
  <c r="Y445" i="1"/>
  <c r="V445" i="1"/>
  <c r="S445" i="1"/>
  <c r="P445" i="1"/>
  <c r="M445" i="1"/>
  <c r="J445" i="1"/>
  <c r="AZ444" i="1"/>
  <c r="AW444" i="1"/>
  <c r="AT444" i="1"/>
  <c r="AQ444" i="1"/>
  <c r="AN444" i="1"/>
  <c r="AK444" i="1"/>
  <c r="AH444" i="1"/>
  <c r="AE444" i="1"/>
  <c r="AB444" i="1"/>
  <c r="Y444" i="1"/>
  <c r="V444" i="1"/>
  <c r="S444" i="1"/>
  <c r="P444" i="1"/>
  <c r="M444" i="1"/>
  <c r="J444" i="1"/>
  <c r="AZ443" i="1"/>
  <c r="AW443" i="1"/>
  <c r="AT443" i="1"/>
  <c r="AQ443" i="1"/>
  <c r="AN443" i="1"/>
  <c r="AK443" i="1"/>
  <c r="AH443" i="1"/>
  <c r="AE443" i="1"/>
  <c r="AB443" i="1"/>
  <c r="Y443" i="1"/>
  <c r="V443" i="1"/>
  <c r="S443" i="1"/>
  <c r="P443" i="1"/>
  <c r="M443" i="1"/>
  <c r="J443" i="1"/>
  <c r="AZ442" i="1"/>
  <c r="AW442" i="1"/>
  <c r="AT442" i="1"/>
  <c r="AQ442" i="1"/>
  <c r="AN442" i="1"/>
  <c r="AK442" i="1"/>
  <c r="AH442" i="1"/>
  <c r="AE442" i="1"/>
  <c r="AB442" i="1"/>
  <c r="Y442" i="1"/>
  <c r="V442" i="1"/>
  <c r="S442" i="1"/>
  <c r="P442" i="1"/>
  <c r="M442" i="1"/>
  <c r="J442" i="1"/>
  <c r="AZ441" i="1"/>
  <c r="AW441" i="1"/>
  <c r="AT441" i="1"/>
  <c r="AQ441" i="1"/>
  <c r="AN441" i="1"/>
  <c r="AK441" i="1"/>
  <c r="AH441" i="1"/>
  <c r="AE441" i="1"/>
  <c r="AB441" i="1"/>
  <c r="Y441" i="1"/>
  <c r="V441" i="1"/>
  <c r="S441" i="1"/>
  <c r="P441" i="1"/>
  <c r="M441" i="1"/>
  <c r="J441" i="1"/>
  <c r="AZ440" i="1"/>
  <c r="AW440" i="1"/>
  <c r="AT440" i="1"/>
  <c r="AQ440" i="1"/>
  <c r="AN440" i="1"/>
  <c r="AK440" i="1"/>
  <c r="AH440" i="1"/>
  <c r="AE440" i="1"/>
  <c r="AB440" i="1"/>
  <c r="Y440" i="1"/>
  <c r="V440" i="1"/>
  <c r="S440" i="1"/>
  <c r="P440" i="1"/>
  <c r="M440" i="1"/>
  <c r="J440" i="1"/>
  <c r="AZ439" i="1"/>
  <c r="AW439" i="1"/>
  <c r="AT439" i="1"/>
  <c r="AQ439" i="1"/>
  <c r="AN439" i="1"/>
  <c r="AK439" i="1"/>
  <c r="AH439" i="1"/>
  <c r="AE439" i="1"/>
  <c r="AB439" i="1"/>
  <c r="Y439" i="1"/>
  <c r="V439" i="1"/>
  <c r="S439" i="1"/>
  <c r="P439" i="1"/>
  <c r="M439" i="1"/>
  <c r="J439" i="1"/>
  <c r="AZ438" i="1"/>
  <c r="AW438" i="1"/>
  <c r="AT438" i="1"/>
  <c r="AQ438" i="1"/>
  <c r="AN438" i="1"/>
  <c r="AK438" i="1"/>
  <c r="AH438" i="1"/>
  <c r="AE438" i="1"/>
  <c r="AB438" i="1"/>
  <c r="Y438" i="1"/>
  <c r="V438" i="1"/>
  <c r="S438" i="1"/>
  <c r="P438" i="1"/>
  <c r="M438" i="1"/>
  <c r="J438" i="1"/>
  <c r="AZ437" i="1"/>
  <c r="AW437" i="1"/>
  <c r="AT437" i="1"/>
  <c r="AQ437" i="1"/>
  <c r="AN437" i="1"/>
  <c r="AK437" i="1"/>
  <c r="AH437" i="1"/>
  <c r="AE437" i="1"/>
  <c r="AB437" i="1"/>
  <c r="Y437" i="1"/>
  <c r="V437" i="1"/>
  <c r="S437" i="1"/>
  <c r="P437" i="1"/>
  <c r="M437" i="1"/>
  <c r="J437" i="1"/>
  <c r="AZ436" i="1"/>
  <c r="AW436" i="1"/>
  <c r="AT436" i="1"/>
  <c r="AQ436" i="1"/>
  <c r="AN436" i="1"/>
  <c r="AK436" i="1"/>
  <c r="AH436" i="1"/>
  <c r="AE436" i="1"/>
  <c r="AB436" i="1"/>
  <c r="Y436" i="1"/>
  <c r="V436" i="1"/>
  <c r="S436" i="1"/>
  <c r="P436" i="1"/>
  <c r="M436" i="1"/>
  <c r="J436" i="1"/>
  <c r="AZ435" i="1"/>
  <c r="AW435" i="1"/>
  <c r="AT435" i="1"/>
  <c r="AQ435" i="1"/>
  <c r="AN435" i="1"/>
  <c r="AK435" i="1"/>
  <c r="AH435" i="1"/>
  <c r="AE435" i="1"/>
  <c r="AB435" i="1"/>
  <c r="Y435" i="1"/>
  <c r="V435" i="1"/>
  <c r="S435" i="1"/>
  <c r="P435" i="1"/>
  <c r="M435" i="1"/>
  <c r="J435" i="1"/>
  <c r="AZ434" i="1"/>
  <c r="AW434" i="1"/>
  <c r="AT434" i="1"/>
  <c r="AQ434" i="1"/>
  <c r="AN434" i="1"/>
  <c r="AK434" i="1"/>
  <c r="AH434" i="1"/>
  <c r="AE434" i="1"/>
  <c r="AB434" i="1"/>
  <c r="Y434" i="1"/>
  <c r="V434" i="1"/>
  <c r="S434" i="1"/>
  <c r="P434" i="1"/>
  <c r="M434" i="1"/>
  <c r="J434" i="1"/>
  <c r="AZ433" i="1"/>
  <c r="AW433" i="1"/>
  <c r="AT433" i="1"/>
  <c r="AQ433" i="1"/>
  <c r="AN433" i="1"/>
  <c r="AK433" i="1"/>
  <c r="AH433" i="1"/>
  <c r="AE433" i="1"/>
  <c r="AB433" i="1"/>
  <c r="Y433" i="1"/>
  <c r="V433" i="1"/>
  <c r="S433" i="1"/>
  <c r="P433" i="1"/>
  <c r="M433" i="1"/>
  <c r="J433" i="1"/>
  <c r="AZ432" i="1"/>
  <c r="AW432" i="1"/>
  <c r="AT432" i="1"/>
  <c r="AQ432" i="1"/>
  <c r="AN432" i="1"/>
  <c r="AK432" i="1"/>
  <c r="AH432" i="1"/>
  <c r="AE432" i="1"/>
  <c r="AB432" i="1"/>
  <c r="Y432" i="1"/>
  <c r="V432" i="1"/>
  <c r="S432" i="1"/>
  <c r="P432" i="1"/>
  <c r="M432" i="1"/>
  <c r="J432" i="1"/>
  <c r="AZ431" i="1"/>
  <c r="AW431" i="1"/>
  <c r="AT431" i="1"/>
  <c r="AQ431" i="1"/>
  <c r="AN431" i="1"/>
  <c r="AK431" i="1"/>
  <c r="AH431" i="1"/>
  <c r="AE431" i="1"/>
  <c r="AB431" i="1"/>
  <c r="Y431" i="1"/>
  <c r="V431" i="1"/>
  <c r="S431" i="1"/>
  <c r="P431" i="1"/>
  <c r="M431" i="1"/>
  <c r="J431" i="1"/>
  <c r="AZ430" i="1"/>
  <c r="AW430" i="1"/>
  <c r="AT430" i="1"/>
  <c r="AQ430" i="1"/>
  <c r="AN430" i="1"/>
  <c r="AK430" i="1"/>
  <c r="AH430" i="1"/>
  <c r="AE430" i="1"/>
  <c r="AB430" i="1"/>
  <c r="Y430" i="1"/>
  <c r="V430" i="1"/>
  <c r="S430" i="1"/>
  <c r="P430" i="1"/>
  <c r="M430" i="1"/>
  <c r="J430" i="1"/>
  <c r="AZ427" i="1"/>
  <c r="AW427" i="1"/>
  <c r="AT427" i="1"/>
  <c r="AQ427" i="1"/>
  <c r="AN427" i="1"/>
  <c r="AK427" i="1"/>
  <c r="AH427" i="1"/>
  <c r="AE427" i="1"/>
  <c r="AB427" i="1"/>
  <c r="Y427" i="1"/>
  <c r="V427" i="1"/>
  <c r="S427" i="1"/>
  <c r="P427" i="1"/>
  <c r="M427" i="1"/>
  <c r="J427" i="1"/>
  <c r="AZ426" i="1"/>
  <c r="AW426" i="1"/>
  <c r="AT426" i="1"/>
  <c r="AQ426" i="1"/>
  <c r="AN426" i="1"/>
  <c r="AK426" i="1"/>
  <c r="AH426" i="1"/>
  <c r="AE426" i="1"/>
  <c r="AB426" i="1"/>
  <c r="Y426" i="1"/>
  <c r="V426" i="1"/>
  <c r="S426" i="1"/>
  <c r="P426" i="1"/>
  <c r="M426" i="1"/>
  <c r="J426" i="1"/>
  <c r="AZ425" i="1"/>
  <c r="AW425" i="1"/>
  <c r="AT425" i="1"/>
  <c r="AQ425" i="1"/>
  <c r="AN425" i="1"/>
  <c r="AK425" i="1"/>
  <c r="AH425" i="1"/>
  <c r="AE425" i="1"/>
  <c r="AB425" i="1"/>
  <c r="Y425" i="1"/>
  <c r="V425" i="1"/>
  <c r="S425" i="1"/>
  <c r="P425" i="1"/>
  <c r="M425" i="1"/>
  <c r="J425" i="1"/>
  <c r="AZ424" i="1"/>
  <c r="AW424" i="1"/>
  <c r="AT424" i="1"/>
  <c r="AQ424" i="1"/>
  <c r="AN424" i="1"/>
  <c r="AK424" i="1"/>
  <c r="AH424" i="1"/>
  <c r="AE424" i="1"/>
  <c r="AB424" i="1"/>
  <c r="Y424" i="1"/>
  <c r="V424" i="1"/>
  <c r="S424" i="1"/>
  <c r="P424" i="1"/>
  <c r="M424" i="1"/>
  <c r="J424" i="1"/>
  <c r="AZ423" i="1"/>
  <c r="AW423" i="1"/>
  <c r="AT423" i="1"/>
  <c r="AQ423" i="1"/>
  <c r="AN423" i="1"/>
  <c r="AK423" i="1"/>
  <c r="AH423" i="1"/>
  <c r="AE423" i="1"/>
  <c r="AB423" i="1"/>
  <c r="Y423" i="1"/>
  <c r="V423" i="1"/>
  <c r="S423" i="1"/>
  <c r="P423" i="1"/>
  <c r="M423" i="1"/>
  <c r="J423" i="1"/>
  <c r="AZ422" i="1"/>
  <c r="AW422" i="1"/>
  <c r="AT422" i="1"/>
  <c r="AQ422" i="1"/>
  <c r="AN422" i="1"/>
  <c r="AK422" i="1"/>
  <c r="AH422" i="1"/>
  <c r="AE422" i="1"/>
  <c r="AB422" i="1"/>
  <c r="Y422" i="1"/>
  <c r="V422" i="1"/>
  <c r="S422" i="1"/>
  <c r="P422" i="1"/>
  <c r="M422" i="1"/>
  <c r="J422" i="1"/>
  <c r="AZ421" i="1"/>
  <c r="AW421" i="1"/>
  <c r="AT421" i="1"/>
  <c r="AQ421" i="1"/>
  <c r="AN421" i="1"/>
  <c r="AK421" i="1"/>
  <c r="AH421" i="1"/>
  <c r="AE421" i="1"/>
  <c r="AB421" i="1"/>
  <c r="Y421" i="1"/>
  <c r="V421" i="1"/>
  <c r="S421" i="1"/>
  <c r="P421" i="1"/>
  <c r="M421" i="1"/>
  <c r="J421" i="1"/>
  <c r="AZ420" i="1"/>
  <c r="AW420" i="1"/>
  <c r="AT420" i="1"/>
  <c r="AQ420" i="1"/>
  <c r="AN420" i="1"/>
  <c r="AK420" i="1"/>
  <c r="AH420" i="1"/>
  <c r="AE420" i="1"/>
  <c r="AB420" i="1"/>
  <c r="Y420" i="1"/>
  <c r="V420" i="1"/>
  <c r="S420" i="1"/>
  <c r="P420" i="1"/>
  <c r="M420" i="1"/>
  <c r="J420" i="1"/>
  <c r="AZ419" i="1"/>
  <c r="AW419" i="1"/>
  <c r="AT419" i="1"/>
  <c r="AQ419" i="1"/>
  <c r="AN419" i="1"/>
  <c r="AK419" i="1"/>
  <c r="AH419" i="1"/>
  <c r="AE419" i="1"/>
  <c r="AB419" i="1"/>
  <c r="Y419" i="1"/>
  <c r="V419" i="1"/>
  <c r="S419" i="1"/>
  <c r="P419" i="1"/>
  <c r="M419" i="1"/>
  <c r="J419" i="1"/>
  <c r="AZ418" i="1"/>
  <c r="AW418" i="1"/>
  <c r="AT418" i="1"/>
  <c r="AQ418" i="1"/>
  <c r="AN418" i="1"/>
  <c r="AK418" i="1"/>
  <c r="AH418" i="1"/>
  <c r="AE418" i="1"/>
  <c r="AB418" i="1"/>
  <c r="Y418" i="1"/>
  <c r="V418" i="1"/>
  <c r="S418" i="1"/>
  <c r="P418" i="1"/>
  <c r="M418" i="1"/>
  <c r="J418" i="1"/>
  <c r="AZ417" i="1"/>
  <c r="AW417" i="1"/>
  <c r="AT417" i="1"/>
  <c r="AQ417" i="1"/>
  <c r="AN417" i="1"/>
  <c r="AK417" i="1"/>
  <c r="AH417" i="1"/>
  <c r="AE417" i="1"/>
  <c r="AB417" i="1"/>
  <c r="Y417" i="1"/>
  <c r="V417" i="1"/>
  <c r="S417" i="1"/>
  <c r="P417" i="1"/>
  <c r="M417" i="1"/>
  <c r="J417" i="1"/>
  <c r="AZ416" i="1"/>
  <c r="AW416" i="1"/>
  <c r="AT416" i="1"/>
  <c r="AQ416" i="1"/>
  <c r="AN416" i="1"/>
  <c r="AK416" i="1"/>
  <c r="AH416" i="1"/>
  <c r="AE416" i="1"/>
  <c r="AB416" i="1"/>
  <c r="Y416" i="1"/>
  <c r="V416" i="1"/>
  <c r="S416" i="1"/>
  <c r="P416" i="1"/>
  <c r="M416" i="1"/>
  <c r="J416" i="1"/>
  <c r="AZ415" i="1"/>
  <c r="AW415" i="1"/>
  <c r="AT415" i="1"/>
  <c r="AQ415" i="1"/>
  <c r="AN415" i="1"/>
  <c r="AK415" i="1"/>
  <c r="AH415" i="1"/>
  <c r="AE415" i="1"/>
  <c r="AB415" i="1"/>
  <c r="Y415" i="1"/>
  <c r="V415" i="1"/>
  <c r="S415" i="1"/>
  <c r="P415" i="1"/>
  <c r="M415" i="1"/>
  <c r="J415" i="1"/>
  <c r="AZ414" i="1"/>
  <c r="AW414" i="1"/>
  <c r="AT414" i="1"/>
  <c r="AQ414" i="1"/>
  <c r="AN414" i="1"/>
  <c r="AK414" i="1"/>
  <c r="AH414" i="1"/>
  <c r="AE414" i="1"/>
  <c r="AB414" i="1"/>
  <c r="Y414" i="1"/>
  <c r="V414" i="1"/>
  <c r="S414" i="1"/>
  <c r="P414" i="1"/>
  <c r="M414" i="1"/>
  <c r="J414" i="1"/>
  <c r="AZ413" i="1"/>
  <c r="AW413" i="1"/>
  <c r="AT413" i="1"/>
  <c r="AQ413" i="1"/>
  <c r="AN413" i="1"/>
  <c r="AK413" i="1"/>
  <c r="AH413" i="1"/>
  <c r="AE413" i="1"/>
  <c r="AB413" i="1"/>
  <c r="Y413" i="1"/>
  <c r="V413" i="1"/>
  <c r="S413" i="1"/>
  <c r="P413" i="1"/>
  <c r="M413" i="1"/>
  <c r="J413" i="1"/>
  <c r="AZ412" i="1"/>
  <c r="AW412" i="1"/>
  <c r="AT412" i="1"/>
  <c r="AQ412" i="1"/>
  <c r="AN412" i="1"/>
  <c r="AK412" i="1"/>
  <c r="AH412" i="1"/>
  <c r="AE412" i="1"/>
  <c r="AB412" i="1"/>
  <c r="Y412" i="1"/>
  <c r="V412" i="1"/>
  <c r="S412" i="1"/>
  <c r="P412" i="1"/>
  <c r="M412" i="1"/>
  <c r="J412" i="1"/>
  <c r="AZ411" i="1"/>
  <c r="AW411" i="1"/>
  <c r="AT411" i="1"/>
  <c r="AQ411" i="1"/>
  <c r="AN411" i="1"/>
  <c r="AK411" i="1"/>
  <c r="AH411" i="1"/>
  <c r="AE411" i="1"/>
  <c r="AB411" i="1"/>
  <c r="Y411" i="1"/>
  <c r="V411" i="1"/>
  <c r="S411" i="1"/>
  <c r="P411" i="1"/>
  <c r="M411" i="1"/>
  <c r="J411" i="1"/>
  <c r="AZ410" i="1"/>
  <c r="AW410" i="1"/>
  <c r="AT410" i="1"/>
  <c r="AQ410" i="1"/>
  <c r="AN410" i="1"/>
  <c r="AK410" i="1"/>
  <c r="AH410" i="1"/>
  <c r="AE410" i="1"/>
  <c r="AB410" i="1"/>
  <c r="Y410" i="1"/>
  <c r="V410" i="1"/>
  <c r="S410" i="1"/>
  <c r="P410" i="1"/>
  <c r="M410" i="1"/>
  <c r="J410" i="1"/>
  <c r="AZ409" i="1"/>
  <c r="AW409" i="1"/>
  <c r="AT409" i="1"/>
  <c r="AQ409" i="1"/>
  <c r="AN409" i="1"/>
  <c r="AK409" i="1"/>
  <c r="AH409" i="1"/>
  <c r="AE409" i="1"/>
  <c r="AB409" i="1"/>
  <c r="Y409" i="1"/>
  <c r="V409" i="1"/>
  <c r="S409" i="1"/>
  <c r="P409" i="1"/>
  <c r="M409" i="1"/>
  <c r="J409" i="1"/>
  <c r="AZ408" i="1"/>
  <c r="AW408" i="1"/>
  <c r="AT408" i="1"/>
  <c r="AQ408" i="1"/>
  <c r="AN408" i="1"/>
  <c r="AK408" i="1"/>
  <c r="AH408" i="1"/>
  <c r="AE408" i="1"/>
  <c r="AB408" i="1"/>
  <c r="Y408" i="1"/>
  <c r="V408" i="1"/>
  <c r="S408" i="1"/>
  <c r="P408" i="1"/>
  <c r="M408" i="1"/>
  <c r="J408" i="1"/>
  <c r="AZ407" i="1"/>
  <c r="AW407" i="1"/>
  <c r="AT407" i="1"/>
  <c r="AQ407" i="1"/>
  <c r="AN407" i="1"/>
  <c r="AK407" i="1"/>
  <c r="AH407" i="1"/>
  <c r="AE407" i="1"/>
  <c r="AB407" i="1"/>
  <c r="Y407" i="1"/>
  <c r="V407" i="1"/>
  <c r="S407" i="1"/>
  <c r="P407" i="1"/>
  <c r="M407" i="1"/>
  <c r="J407" i="1"/>
  <c r="AZ406" i="1"/>
  <c r="AW406" i="1"/>
  <c r="AT406" i="1"/>
  <c r="AQ406" i="1"/>
  <c r="AN406" i="1"/>
  <c r="AK406" i="1"/>
  <c r="AH406" i="1"/>
  <c r="AE406" i="1"/>
  <c r="AB406" i="1"/>
  <c r="Y406" i="1"/>
  <c r="V406" i="1"/>
  <c r="S406" i="1"/>
  <c r="P406" i="1"/>
  <c r="M406" i="1"/>
  <c r="J406" i="1"/>
  <c r="AZ395" i="1"/>
  <c r="AW395" i="1"/>
  <c r="AT395" i="1"/>
  <c r="AQ395" i="1"/>
  <c r="AN395" i="1"/>
  <c r="AK395" i="1"/>
  <c r="AH395" i="1"/>
  <c r="AE395" i="1"/>
  <c r="AB395" i="1"/>
  <c r="Y395" i="1"/>
  <c r="V395" i="1"/>
  <c r="S395" i="1"/>
  <c r="P395" i="1"/>
  <c r="AZ394" i="1"/>
  <c r="AW394" i="1"/>
  <c r="AT394" i="1"/>
  <c r="AQ394" i="1"/>
  <c r="AN394" i="1"/>
  <c r="AK394" i="1"/>
  <c r="AH394" i="1"/>
  <c r="AE394" i="1"/>
  <c r="AB394" i="1"/>
  <c r="Y394" i="1"/>
  <c r="V394" i="1"/>
  <c r="S394" i="1"/>
  <c r="P394" i="1"/>
  <c r="M394" i="1"/>
  <c r="J394" i="1"/>
  <c r="AZ392" i="1"/>
  <c r="AW392" i="1"/>
  <c r="AT392" i="1"/>
  <c r="AQ392" i="1"/>
  <c r="AN392" i="1"/>
  <c r="AK392" i="1"/>
  <c r="AH392" i="1"/>
  <c r="AE392" i="1"/>
  <c r="AB392" i="1"/>
  <c r="Y392" i="1"/>
  <c r="V392" i="1"/>
  <c r="S392" i="1"/>
  <c r="P392" i="1"/>
  <c r="M392" i="1"/>
  <c r="J392" i="1"/>
  <c r="AZ391" i="1"/>
  <c r="AW391" i="1"/>
  <c r="AT391" i="1"/>
  <c r="AQ391" i="1"/>
  <c r="AN391" i="1"/>
  <c r="AK391" i="1"/>
  <c r="AH391" i="1"/>
  <c r="AE391" i="1"/>
  <c r="AB391" i="1"/>
  <c r="Y391" i="1"/>
  <c r="V391" i="1"/>
  <c r="S391" i="1"/>
  <c r="P391" i="1"/>
  <c r="M391" i="1"/>
  <c r="J391" i="1"/>
  <c r="AZ390" i="1"/>
  <c r="AW390" i="1"/>
  <c r="AT390" i="1"/>
  <c r="AQ390" i="1"/>
  <c r="AN390" i="1"/>
  <c r="AK390" i="1"/>
  <c r="AH390" i="1"/>
  <c r="AE390" i="1"/>
  <c r="AB390" i="1"/>
  <c r="Y390" i="1"/>
  <c r="V390" i="1"/>
  <c r="S390" i="1"/>
  <c r="P390" i="1"/>
  <c r="M390" i="1"/>
  <c r="J390" i="1"/>
  <c r="AZ389" i="1"/>
  <c r="AW389" i="1"/>
  <c r="AT389" i="1"/>
  <c r="AQ389" i="1"/>
  <c r="AN389" i="1"/>
  <c r="AK389" i="1"/>
  <c r="AH389" i="1"/>
  <c r="AE389" i="1"/>
  <c r="AB389" i="1"/>
  <c r="Y389" i="1"/>
  <c r="V389" i="1"/>
  <c r="S389" i="1"/>
  <c r="P389" i="1"/>
  <c r="M389" i="1"/>
  <c r="J389" i="1"/>
  <c r="M386" i="1"/>
  <c r="J386" i="1"/>
  <c r="M385" i="1"/>
  <c r="J385" i="1"/>
  <c r="AZ381" i="1"/>
  <c r="AW381" i="1"/>
  <c r="AT381" i="1"/>
  <c r="AQ381" i="1"/>
  <c r="AN381" i="1"/>
  <c r="AK381" i="1"/>
  <c r="AH381" i="1"/>
  <c r="AE381" i="1"/>
  <c r="AB381" i="1"/>
  <c r="Y381" i="1"/>
  <c r="V381" i="1"/>
  <c r="S381" i="1"/>
  <c r="P381" i="1"/>
  <c r="M381" i="1"/>
  <c r="J381" i="1"/>
  <c r="AZ369" i="1"/>
  <c r="AW369" i="1"/>
  <c r="AT369" i="1"/>
  <c r="AQ369" i="1"/>
  <c r="AN369" i="1"/>
  <c r="AK369" i="1"/>
  <c r="AH369" i="1"/>
  <c r="AE369" i="1"/>
  <c r="AB369" i="1"/>
  <c r="Y369" i="1"/>
  <c r="V369" i="1"/>
  <c r="S369" i="1"/>
  <c r="P369" i="1"/>
  <c r="M369" i="1"/>
  <c r="J369" i="1"/>
  <c r="AZ351" i="1"/>
  <c r="AZ402" i="1" s="1"/>
  <c r="AW351" i="1"/>
  <c r="AW402" i="1" s="1"/>
  <c r="AT351" i="1"/>
  <c r="AT402" i="1" s="1"/>
  <c r="AQ351" i="1"/>
  <c r="AQ402" i="1" s="1"/>
  <c r="AN351" i="1"/>
  <c r="AN402" i="1" s="1"/>
  <c r="AK351" i="1"/>
  <c r="AK402" i="1" s="1"/>
  <c r="AH351" i="1"/>
  <c r="AH402" i="1" s="1"/>
  <c r="AE351" i="1"/>
  <c r="AE402" i="1" s="1"/>
  <c r="AB351" i="1"/>
  <c r="AB402" i="1" s="1"/>
  <c r="Y351" i="1"/>
  <c r="Y402" i="1" s="1"/>
  <c r="V351" i="1"/>
  <c r="V402" i="1" s="1"/>
  <c r="S351" i="1"/>
  <c r="S402" i="1" s="1"/>
  <c r="P351" i="1"/>
  <c r="P402" i="1" s="1"/>
  <c r="M351" i="1"/>
  <c r="M402" i="1" s="1"/>
  <c r="J351" i="1"/>
  <c r="J402" i="1" s="1"/>
  <c r="AZ343" i="1"/>
  <c r="AW343" i="1"/>
  <c r="AT343" i="1"/>
  <c r="AQ343" i="1"/>
  <c r="AN343" i="1"/>
  <c r="AK343" i="1"/>
  <c r="AH343" i="1"/>
  <c r="AE343" i="1"/>
  <c r="AB343" i="1"/>
  <c r="Y343" i="1"/>
  <c r="V343" i="1"/>
  <c r="S343" i="1"/>
  <c r="P343" i="1"/>
  <c r="M343" i="1"/>
  <c r="J343" i="1"/>
  <c r="AZ332" i="1"/>
  <c r="AW332" i="1"/>
  <c r="AT332" i="1"/>
  <c r="AQ332" i="1"/>
  <c r="AN332" i="1"/>
  <c r="AK332" i="1"/>
  <c r="AH332" i="1"/>
  <c r="AE332" i="1"/>
  <c r="AB332" i="1"/>
  <c r="Y332" i="1"/>
  <c r="V332" i="1"/>
  <c r="S332" i="1"/>
  <c r="P332" i="1"/>
  <c r="M332" i="1"/>
  <c r="J332" i="1"/>
  <c r="AY325" i="1"/>
  <c r="AV325" i="1"/>
  <c r="AS325" i="1"/>
  <c r="AP325" i="1"/>
  <c r="AM325" i="1"/>
  <c r="AJ325" i="1"/>
  <c r="AG325" i="1"/>
  <c r="AD325" i="1"/>
  <c r="AA325" i="1"/>
  <c r="X325" i="1"/>
  <c r="U325" i="1"/>
  <c r="R325" i="1"/>
  <c r="O325" i="1"/>
  <c r="L325" i="1"/>
  <c r="I325" i="1"/>
  <c r="AZ320" i="1"/>
  <c r="AW320" i="1"/>
  <c r="AT320" i="1"/>
  <c r="AQ320" i="1"/>
  <c r="AN320" i="1"/>
  <c r="AK320" i="1"/>
  <c r="AH320" i="1"/>
  <c r="AE320" i="1"/>
  <c r="AB320" i="1"/>
  <c r="Y320" i="1"/>
  <c r="V320" i="1"/>
  <c r="S320" i="1"/>
  <c r="P320" i="1"/>
  <c r="M320" i="1"/>
  <c r="J320" i="1"/>
  <c r="AZ308" i="1"/>
  <c r="AW308" i="1"/>
  <c r="AT308" i="1"/>
  <c r="AQ308" i="1"/>
  <c r="AN308" i="1"/>
  <c r="AK308" i="1"/>
  <c r="AH308" i="1"/>
  <c r="AE308" i="1"/>
  <c r="AB308" i="1"/>
  <c r="Y308" i="1"/>
  <c r="V308" i="1"/>
  <c r="S308" i="1"/>
  <c r="P308" i="1"/>
  <c r="M308" i="1"/>
  <c r="J308" i="1"/>
  <c r="AZ301" i="1"/>
  <c r="AW301" i="1"/>
  <c r="AT301" i="1"/>
  <c r="AQ301" i="1"/>
  <c r="AN301" i="1"/>
  <c r="AK301" i="1"/>
  <c r="AH301" i="1"/>
  <c r="AE301" i="1"/>
  <c r="AB301" i="1"/>
  <c r="Y301" i="1"/>
  <c r="V301" i="1"/>
  <c r="S301" i="1"/>
  <c r="P301" i="1"/>
  <c r="M301" i="1"/>
  <c r="J301" i="1"/>
  <c r="AZ294" i="1"/>
  <c r="AW294" i="1"/>
  <c r="AT294" i="1"/>
  <c r="AQ294" i="1"/>
  <c r="AN294" i="1"/>
  <c r="AK294" i="1"/>
  <c r="AH294" i="1"/>
  <c r="AE294" i="1"/>
  <c r="AB294" i="1"/>
  <c r="Y294" i="1"/>
  <c r="V294" i="1"/>
  <c r="S294" i="1"/>
  <c r="P294" i="1"/>
  <c r="M294" i="1"/>
  <c r="J294" i="1"/>
  <c r="AY291" i="1"/>
  <c r="AV291" i="1"/>
  <c r="AS291" i="1"/>
  <c r="AP291" i="1"/>
  <c r="AM291" i="1"/>
  <c r="AJ291" i="1"/>
  <c r="AG291" i="1"/>
  <c r="AD291" i="1"/>
  <c r="AA291" i="1"/>
  <c r="AY290" i="1"/>
  <c r="AV290" i="1"/>
  <c r="AS290" i="1"/>
  <c r="AP290" i="1"/>
  <c r="AM290" i="1"/>
  <c r="AJ290" i="1"/>
  <c r="AG290" i="1"/>
  <c r="AA290" i="1"/>
  <c r="AY289" i="1"/>
  <c r="AV289" i="1"/>
  <c r="AS289" i="1"/>
  <c r="AP289" i="1"/>
  <c r="AA289" i="1"/>
  <c r="U289" i="1"/>
  <c r="O289" i="1"/>
  <c r="L289" i="1"/>
  <c r="I289" i="1"/>
  <c r="AY288" i="1"/>
  <c r="AV288" i="1"/>
  <c r="AS288" i="1"/>
  <c r="AP288" i="1"/>
  <c r="AM288" i="1"/>
  <c r="AJ288" i="1"/>
  <c r="AG288" i="1"/>
  <c r="AD288" i="1"/>
  <c r="AA288" i="1"/>
  <c r="X288" i="1"/>
  <c r="AY287" i="1"/>
  <c r="AV287" i="1"/>
  <c r="AS287" i="1"/>
  <c r="AP287" i="1"/>
  <c r="AM287" i="1"/>
  <c r="AJ287" i="1"/>
  <c r="AG287" i="1"/>
  <c r="AD287" i="1"/>
  <c r="AA287" i="1"/>
  <c r="X287" i="1"/>
  <c r="U287" i="1"/>
  <c r="AZ281" i="1"/>
  <c r="AW281" i="1"/>
  <c r="AT281" i="1"/>
  <c r="AQ281" i="1"/>
  <c r="AN281" i="1"/>
  <c r="AK281" i="1"/>
  <c r="AH281" i="1"/>
  <c r="AE281" i="1"/>
  <c r="AB281" i="1"/>
  <c r="Y281" i="1"/>
  <c r="V281" i="1"/>
  <c r="S281" i="1"/>
  <c r="P281" i="1"/>
  <c r="M281" i="1"/>
  <c r="J281" i="1"/>
  <c r="AY277" i="1"/>
  <c r="AV277" i="1"/>
  <c r="AS277" i="1"/>
  <c r="AP277" i="1"/>
  <c r="AM277" i="1"/>
  <c r="AJ277" i="1"/>
  <c r="AG277" i="1"/>
  <c r="AD277" i="1"/>
  <c r="AA277" i="1"/>
  <c r="X277" i="1"/>
  <c r="U277" i="1"/>
  <c r="R277" i="1"/>
  <c r="O277" i="1"/>
  <c r="L277" i="1"/>
  <c r="I277" i="1"/>
  <c r="AZ252" i="1"/>
  <c r="AW252" i="1"/>
  <c r="AU252" i="1"/>
  <c r="AT252" i="1"/>
  <c r="AQ252" i="1"/>
  <c r="AN252" i="1"/>
  <c r="AK252" i="1"/>
  <c r="AH252" i="1"/>
  <c r="AE252" i="1"/>
  <c r="AB252" i="1"/>
  <c r="Y252" i="1"/>
  <c r="V252" i="1"/>
  <c r="S252" i="1"/>
  <c r="P252" i="1"/>
  <c r="M252" i="1"/>
  <c r="J252" i="1"/>
  <c r="AY250" i="1"/>
  <c r="AV250" i="1"/>
  <c r="AS250" i="1"/>
  <c r="AP250" i="1"/>
  <c r="AM250" i="1"/>
  <c r="AJ250" i="1"/>
  <c r="AG250" i="1"/>
  <c r="AD250" i="1"/>
  <c r="AA250" i="1"/>
  <c r="X250" i="1"/>
  <c r="U250" i="1"/>
  <c r="R250" i="1"/>
  <c r="O250" i="1"/>
  <c r="L250" i="1"/>
  <c r="I250" i="1"/>
  <c r="AY249" i="1"/>
  <c r="AV249" i="1"/>
  <c r="AS249" i="1"/>
  <c r="AP249" i="1"/>
  <c r="AM249" i="1"/>
  <c r="AJ249" i="1"/>
  <c r="AG249" i="1"/>
  <c r="AD249" i="1"/>
  <c r="AA249" i="1"/>
  <c r="X249" i="1"/>
  <c r="U249" i="1"/>
  <c r="R249" i="1"/>
  <c r="O249" i="1"/>
  <c r="L249" i="1"/>
  <c r="I249" i="1"/>
  <c r="AY248" i="1"/>
  <c r="AV248" i="1"/>
  <c r="AS248" i="1"/>
  <c r="AP248" i="1"/>
  <c r="AM248" i="1"/>
  <c r="AJ248" i="1"/>
  <c r="AG248" i="1"/>
  <c r="AD248" i="1"/>
  <c r="AA248" i="1"/>
  <c r="X248" i="1"/>
  <c r="U248" i="1"/>
  <c r="R248" i="1"/>
  <c r="O248" i="1"/>
  <c r="L248" i="1"/>
  <c r="I248" i="1"/>
  <c r="AZ245" i="1"/>
  <c r="AW245" i="1"/>
  <c r="AT245" i="1"/>
  <c r="AQ245" i="1"/>
  <c r="AQ272" i="1" s="1"/>
  <c r="AN245" i="1"/>
  <c r="AK245" i="1"/>
  <c r="AH245" i="1"/>
  <c r="AE245" i="1"/>
  <c r="AB245" i="1"/>
  <c r="Y245" i="1"/>
  <c r="V245" i="1"/>
  <c r="S245" i="1"/>
  <c r="P245" i="1"/>
  <c r="M245" i="1"/>
  <c r="J245" i="1"/>
  <c r="AY242" i="1"/>
  <c r="AV242" i="1"/>
  <c r="AS242" i="1"/>
  <c r="AP242" i="1"/>
  <c r="AM242" i="1"/>
  <c r="AJ242" i="1"/>
  <c r="AG242" i="1"/>
  <c r="AD242" i="1"/>
  <c r="AA242" i="1"/>
  <c r="X242" i="1"/>
  <c r="U242" i="1"/>
  <c r="R242" i="1"/>
  <c r="O242" i="1"/>
  <c r="L242" i="1"/>
  <c r="I242" i="1"/>
  <c r="AZ237" i="1"/>
  <c r="AW237" i="1"/>
  <c r="AT237" i="1"/>
  <c r="AQ237" i="1"/>
  <c r="AN237" i="1"/>
  <c r="AK237" i="1"/>
  <c r="AH237" i="1"/>
  <c r="AE237" i="1"/>
  <c r="AB237" i="1"/>
  <c r="Y237" i="1"/>
  <c r="V237" i="1"/>
  <c r="S237" i="1"/>
  <c r="P237" i="1"/>
  <c r="M237" i="1"/>
  <c r="J237" i="1"/>
  <c r="AZ231" i="1"/>
  <c r="AZ401" i="1" s="1"/>
  <c r="AW231" i="1"/>
  <c r="AW401" i="1" s="1"/>
  <c r="AT231" i="1"/>
  <c r="AT401" i="1" s="1"/>
  <c r="AQ231" i="1"/>
  <c r="AQ401" i="1" s="1"/>
  <c r="AN231" i="1"/>
  <c r="AN401" i="1" s="1"/>
  <c r="AK231" i="1"/>
  <c r="AK401" i="1" s="1"/>
  <c r="AH231" i="1"/>
  <c r="AH401" i="1" s="1"/>
  <c r="AE231" i="1"/>
  <c r="AE401" i="1" s="1"/>
  <c r="AB231" i="1"/>
  <c r="AB401" i="1" s="1"/>
  <c r="Y231" i="1"/>
  <c r="Y401" i="1" s="1"/>
  <c r="V231" i="1"/>
  <c r="V401" i="1" s="1"/>
  <c r="S231" i="1"/>
  <c r="S401" i="1" s="1"/>
  <c r="P231" i="1"/>
  <c r="P401" i="1" s="1"/>
  <c r="M231" i="1"/>
  <c r="M401" i="1" s="1"/>
  <c r="J231" i="1"/>
  <c r="J401" i="1" s="1"/>
  <c r="AZ215" i="1"/>
  <c r="AZ217" i="1" s="1"/>
  <c r="AW215" i="1"/>
  <c r="AW217" i="1" s="1"/>
  <c r="AT215" i="1"/>
  <c r="AT217" i="1" s="1"/>
  <c r="AQ215" i="1"/>
  <c r="AQ217" i="1" s="1"/>
  <c r="AN215" i="1"/>
  <c r="AN217" i="1" s="1"/>
  <c r="AK215" i="1"/>
  <c r="AK217" i="1" s="1"/>
  <c r="AH215" i="1"/>
  <c r="AH217" i="1" s="1"/>
  <c r="AE215" i="1"/>
  <c r="AE217" i="1" s="1"/>
  <c r="AB215" i="1"/>
  <c r="AB217" i="1" s="1"/>
  <c r="Y215" i="1"/>
  <c r="Y217" i="1" s="1"/>
  <c r="V215" i="1"/>
  <c r="V217" i="1" s="1"/>
  <c r="S215" i="1"/>
  <c r="S217" i="1" s="1"/>
  <c r="P215" i="1"/>
  <c r="P217" i="1" s="1"/>
  <c r="M215" i="1"/>
  <c r="M217" i="1" s="1"/>
  <c r="J215" i="1"/>
  <c r="J217" i="1" s="1"/>
  <c r="AY213" i="1"/>
  <c r="AV213" i="1"/>
  <c r="AS213" i="1"/>
  <c r="AP213" i="1"/>
  <c r="AM213" i="1"/>
  <c r="AJ213" i="1"/>
  <c r="AG213" i="1"/>
  <c r="AD213" i="1"/>
  <c r="AA213" i="1"/>
  <c r="X213" i="1"/>
  <c r="U213" i="1"/>
  <c r="R213" i="1"/>
  <c r="O213" i="1"/>
  <c r="L213" i="1"/>
  <c r="I213" i="1"/>
  <c r="AY212" i="1"/>
  <c r="AV212" i="1"/>
  <c r="AS212" i="1"/>
  <c r="AP212" i="1"/>
  <c r="AM212" i="1"/>
  <c r="AJ212" i="1"/>
  <c r="AG212" i="1"/>
  <c r="AD212" i="1"/>
  <c r="AA212" i="1"/>
  <c r="X212" i="1"/>
  <c r="U212" i="1"/>
  <c r="R212" i="1"/>
  <c r="O212" i="1"/>
  <c r="L212" i="1"/>
  <c r="I212" i="1"/>
  <c r="AY209" i="1"/>
  <c r="AV209" i="1"/>
  <c r="AS209" i="1"/>
  <c r="AP209" i="1"/>
  <c r="AM209" i="1"/>
  <c r="AJ209" i="1"/>
  <c r="AG209" i="1"/>
  <c r="AD209" i="1"/>
  <c r="AA209" i="1"/>
  <c r="X209" i="1"/>
  <c r="U209" i="1"/>
  <c r="R209" i="1"/>
  <c r="O209" i="1"/>
  <c r="L209" i="1"/>
  <c r="I209" i="1"/>
  <c r="AZ202" i="1"/>
  <c r="AZ400" i="1" s="1"/>
  <c r="AW202" i="1"/>
  <c r="AW400" i="1" s="1"/>
  <c r="AT202" i="1"/>
  <c r="AT400" i="1" s="1"/>
  <c r="AQ202" i="1"/>
  <c r="AQ400" i="1" s="1"/>
  <c r="AN202" i="1"/>
  <c r="AN400" i="1" s="1"/>
  <c r="AK202" i="1"/>
  <c r="AK400" i="1" s="1"/>
  <c r="AH202" i="1"/>
  <c r="AH400" i="1" s="1"/>
  <c r="AE202" i="1"/>
  <c r="AE400" i="1" s="1"/>
  <c r="AB202" i="1"/>
  <c r="AB400" i="1" s="1"/>
  <c r="Y202" i="1"/>
  <c r="Y400" i="1" s="1"/>
  <c r="V202" i="1"/>
  <c r="V400" i="1" s="1"/>
  <c r="S202" i="1"/>
  <c r="S400" i="1" s="1"/>
  <c r="P202" i="1"/>
  <c r="P400" i="1" s="1"/>
  <c r="M202" i="1"/>
  <c r="M400" i="1" s="1"/>
  <c r="J202" i="1"/>
  <c r="J400" i="1" s="1"/>
  <c r="AO201" i="1"/>
  <c r="AL201" i="1"/>
  <c r="AY200" i="1"/>
  <c r="AV200" i="1"/>
  <c r="AS200" i="1"/>
  <c r="AP200" i="1"/>
  <c r="AM200" i="1"/>
  <c r="AJ200" i="1"/>
  <c r="AG200" i="1"/>
  <c r="AD200" i="1"/>
  <c r="AA200" i="1"/>
  <c r="X200" i="1"/>
  <c r="U200" i="1"/>
  <c r="R200" i="1"/>
  <c r="O200" i="1"/>
  <c r="L200" i="1"/>
  <c r="I200" i="1"/>
  <c r="AY198" i="1"/>
  <c r="AV198" i="1"/>
  <c r="AS198" i="1"/>
  <c r="AP198" i="1"/>
  <c r="AM198" i="1"/>
  <c r="AJ198" i="1"/>
  <c r="AG198" i="1"/>
  <c r="AD198" i="1"/>
  <c r="AA198" i="1"/>
  <c r="X198" i="1"/>
  <c r="U198" i="1"/>
  <c r="R198" i="1"/>
  <c r="O198" i="1"/>
  <c r="L198" i="1"/>
  <c r="I198" i="1"/>
  <c r="AY197" i="1"/>
  <c r="AV197" i="1"/>
  <c r="AS197" i="1"/>
  <c r="AP197" i="1"/>
  <c r="AM197" i="1"/>
  <c r="AJ197" i="1"/>
  <c r="AG197" i="1"/>
  <c r="AD197" i="1"/>
  <c r="AA197" i="1"/>
  <c r="X197" i="1"/>
  <c r="U197" i="1"/>
  <c r="R197" i="1"/>
  <c r="O197" i="1"/>
  <c r="L197" i="1"/>
  <c r="I197" i="1"/>
  <c r="AY194" i="1"/>
  <c r="AV194" i="1"/>
  <c r="AS194" i="1"/>
  <c r="AP194" i="1"/>
  <c r="AM194" i="1"/>
  <c r="AJ194" i="1"/>
  <c r="AG194" i="1"/>
  <c r="AD194" i="1"/>
  <c r="AA194" i="1"/>
  <c r="X194" i="1"/>
  <c r="U194" i="1"/>
  <c r="R194" i="1"/>
  <c r="O194" i="1"/>
  <c r="L194" i="1"/>
  <c r="I194" i="1"/>
  <c r="AZ191" i="1"/>
  <c r="AW191" i="1"/>
  <c r="AT191" i="1"/>
  <c r="AQ191" i="1"/>
  <c r="AN191" i="1"/>
  <c r="AK191" i="1"/>
  <c r="AH191" i="1"/>
  <c r="AE191" i="1"/>
  <c r="AB191" i="1"/>
  <c r="Y191" i="1"/>
  <c r="V191" i="1"/>
  <c r="S191" i="1"/>
  <c r="P191" i="1"/>
  <c r="M191" i="1"/>
  <c r="J191" i="1"/>
  <c r="AY189" i="1"/>
  <c r="AV189" i="1"/>
  <c r="AS189" i="1"/>
  <c r="AP189" i="1"/>
  <c r="AM189" i="1"/>
  <c r="AJ189" i="1"/>
  <c r="AG189" i="1"/>
  <c r="AD189" i="1"/>
  <c r="AA189" i="1"/>
  <c r="X189" i="1"/>
  <c r="U189" i="1"/>
  <c r="R189" i="1"/>
  <c r="O189" i="1"/>
  <c r="L189" i="1"/>
  <c r="I189" i="1"/>
  <c r="AY188" i="1"/>
  <c r="AV188" i="1"/>
  <c r="AS188" i="1"/>
  <c r="AP188" i="1"/>
  <c r="AM188" i="1"/>
  <c r="AJ188" i="1"/>
  <c r="AG188" i="1"/>
  <c r="AD188" i="1"/>
  <c r="AA188" i="1"/>
  <c r="X188" i="1"/>
  <c r="U188" i="1"/>
  <c r="R188" i="1"/>
  <c r="O188" i="1"/>
  <c r="AY187" i="1"/>
  <c r="AV187" i="1"/>
  <c r="AS187" i="1"/>
  <c r="AP187" i="1"/>
  <c r="AM187" i="1"/>
  <c r="AJ187" i="1"/>
  <c r="AG187" i="1"/>
  <c r="AD187" i="1"/>
  <c r="AA187" i="1"/>
  <c r="X187" i="1"/>
  <c r="U187" i="1"/>
  <c r="R187" i="1"/>
  <c r="O187" i="1"/>
  <c r="L187" i="1"/>
  <c r="I187" i="1"/>
  <c r="AY186" i="1"/>
  <c r="AV186" i="1"/>
  <c r="AS186" i="1"/>
  <c r="AP186" i="1"/>
  <c r="AM186" i="1"/>
  <c r="AJ186" i="1"/>
  <c r="AG186" i="1"/>
  <c r="AD186" i="1"/>
  <c r="AA186" i="1"/>
  <c r="X186" i="1"/>
  <c r="U186" i="1"/>
  <c r="R186" i="1"/>
  <c r="O186" i="1"/>
  <c r="AX185" i="1"/>
  <c r="AU185" i="1"/>
  <c r="AX184" i="1"/>
  <c r="AU184" i="1"/>
  <c r="AZ183" i="1"/>
  <c r="AW183" i="1"/>
  <c r="AT183" i="1"/>
  <c r="AQ183" i="1"/>
  <c r="AN183" i="1"/>
  <c r="AK183" i="1"/>
  <c r="AH183" i="1"/>
  <c r="AE183" i="1"/>
  <c r="AB183" i="1"/>
  <c r="Y183" i="1"/>
  <c r="V183" i="1"/>
  <c r="S183" i="1"/>
  <c r="P183" i="1"/>
  <c r="M183" i="1"/>
  <c r="J183" i="1"/>
  <c r="AY181" i="1"/>
  <c r="AV181" i="1"/>
  <c r="AS181" i="1"/>
  <c r="AP181" i="1"/>
  <c r="AM181" i="1"/>
  <c r="AJ181" i="1"/>
  <c r="AG181" i="1"/>
  <c r="AD181" i="1"/>
  <c r="AA181" i="1"/>
  <c r="X181" i="1"/>
  <c r="U181" i="1"/>
  <c r="R181" i="1"/>
  <c r="O181" i="1"/>
  <c r="L181" i="1"/>
  <c r="I181" i="1"/>
  <c r="AY180" i="1"/>
  <c r="AV180" i="1"/>
  <c r="AS180" i="1"/>
  <c r="AP180" i="1"/>
  <c r="AM180" i="1"/>
  <c r="AJ180" i="1"/>
  <c r="AG180" i="1"/>
  <c r="AD180" i="1"/>
  <c r="AA180" i="1"/>
  <c r="X180" i="1"/>
  <c r="U180" i="1"/>
  <c r="R180" i="1"/>
  <c r="O180" i="1"/>
  <c r="L180" i="1"/>
  <c r="I180" i="1"/>
  <c r="AZ179" i="1"/>
  <c r="AZ172" i="1"/>
  <c r="AZ399" i="1" s="1"/>
  <c r="AW172" i="1"/>
  <c r="AT172" i="1"/>
  <c r="AT399" i="1" s="1"/>
  <c r="AQ172" i="1"/>
  <c r="AQ399" i="1" s="1"/>
  <c r="AN172" i="1"/>
  <c r="AN399" i="1" s="1"/>
  <c r="AK172" i="1"/>
  <c r="AH172" i="1"/>
  <c r="AE172" i="1"/>
  <c r="AE399" i="1" s="1"/>
  <c r="AB172" i="1"/>
  <c r="AB399" i="1" s="1"/>
  <c r="Y172" i="1"/>
  <c r="V172" i="1"/>
  <c r="V399" i="1" s="1"/>
  <c r="S172" i="1"/>
  <c r="P172" i="1"/>
  <c r="P399" i="1" s="1"/>
  <c r="M172" i="1"/>
  <c r="J172" i="1"/>
  <c r="J399" i="1" s="1"/>
  <c r="AY170" i="1"/>
  <c r="AV170" i="1"/>
  <c r="AS170" i="1"/>
  <c r="AP170" i="1"/>
  <c r="AM170" i="1"/>
  <c r="AJ170" i="1"/>
  <c r="AG170" i="1"/>
  <c r="AD170" i="1"/>
  <c r="AA170" i="1"/>
  <c r="X170" i="1"/>
  <c r="U170" i="1"/>
  <c r="R170" i="1"/>
  <c r="O170" i="1"/>
  <c r="L170" i="1"/>
  <c r="I170" i="1"/>
  <c r="AY169" i="1"/>
  <c r="AV169" i="1"/>
  <c r="AS169" i="1"/>
  <c r="AP169" i="1"/>
  <c r="AM169" i="1"/>
  <c r="AJ169" i="1"/>
  <c r="AG169" i="1"/>
  <c r="AD169" i="1"/>
  <c r="AA169" i="1"/>
  <c r="X169" i="1"/>
  <c r="U169" i="1"/>
  <c r="R169" i="1"/>
  <c r="O169" i="1"/>
  <c r="L169" i="1"/>
  <c r="I169" i="1"/>
  <c r="AY168" i="1"/>
  <c r="AV168" i="1"/>
  <c r="AS168" i="1"/>
  <c r="AP168" i="1"/>
  <c r="AM168" i="1"/>
  <c r="AJ168" i="1"/>
  <c r="AG168" i="1"/>
  <c r="AD168" i="1"/>
  <c r="AA168" i="1"/>
  <c r="X168" i="1"/>
  <c r="U168" i="1"/>
  <c r="R168" i="1"/>
  <c r="O168" i="1"/>
  <c r="L168" i="1"/>
  <c r="I168" i="1"/>
  <c r="AZ165" i="1"/>
  <c r="AZ174" i="1" s="1"/>
  <c r="AW165" i="1"/>
  <c r="AT165" i="1"/>
  <c r="AQ165" i="1"/>
  <c r="AN165" i="1"/>
  <c r="AK165" i="1"/>
  <c r="AH165" i="1"/>
  <c r="AE165" i="1"/>
  <c r="AB165" i="1"/>
  <c r="AB174" i="1" s="1"/>
  <c r="Y165" i="1"/>
  <c r="V165" i="1"/>
  <c r="S165" i="1"/>
  <c r="P165" i="1"/>
  <c r="P174" i="1" s="1"/>
  <c r="M165" i="1"/>
  <c r="J165" i="1"/>
  <c r="AY163" i="1"/>
  <c r="AV163" i="1"/>
  <c r="AS163" i="1"/>
  <c r="AP163" i="1"/>
  <c r="AM163" i="1"/>
  <c r="AJ163" i="1"/>
  <c r="AG163" i="1"/>
  <c r="AD163" i="1"/>
  <c r="AA163" i="1"/>
  <c r="X163" i="1"/>
  <c r="U163" i="1"/>
  <c r="R163" i="1"/>
  <c r="O163" i="1"/>
  <c r="L163" i="1"/>
  <c r="I163" i="1"/>
  <c r="AY162" i="1"/>
  <c r="AV162" i="1"/>
  <c r="AS162" i="1"/>
  <c r="AP162" i="1"/>
  <c r="AM162" i="1"/>
  <c r="AJ162" i="1"/>
  <c r="AG162" i="1"/>
  <c r="AD162" i="1"/>
  <c r="AA162" i="1"/>
  <c r="X162" i="1"/>
  <c r="U162" i="1"/>
  <c r="R162" i="1"/>
  <c r="O162" i="1"/>
  <c r="L162" i="1"/>
  <c r="I162" i="1"/>
  <c r="AY161" i="1"/>
  <c r="AV161" i="1"/>
  <c r="AS161" i="1"/>
  <c r="AP161" i="1"/>
  <c r="AM161" i="1"/>
  <c r="AJ161" i="1"/>
  <c r="AG161" i="1"/>
  <c r="AD161" i="1"/>
  <c r="AA161" i="1"/>
  <c r="X161" i="1"/>
  <c r="U161" i="1"/>
  <c r="R161" i="1"/>
  <c r="O161" i="1"/>
  <c r="L161" i="1"/>
  <c r="I161" i="1"/>
  <c r="AZ160" i="1"/>
  <c r="AY154" i="1"/>
  <c r="AV154" i="1"/>
  <c r="AS154" i="1"/>
  <c r="AP154" i="1"/>
  <c r="AM154" i="1"/>
  <c r="AJ154" i="1"/>
  <c r="AG154" i="1"/>
  <c r="AD154" i="1"/>
  <c r="AA154" i="1"/>
  <c r="X154" i="1"/>
  <c r="U154" i="1"/>
  <c r="R154" i="1"/>
  <c r="O154" i="1"/>
  <c r="L154" i="1"/>
  <c r="I154" i="1"/>
  <c r="AZ151" i="1"/>
  <c r="AZ156" i="1" s="1"/>
  <c r="AW151" i="1"/>
  <c r="AW156" i="1" s="1"/>
  <c r="AT151" i="1"/>
  <c r="AT156" i="1" s="1"/>
  <c r="AQ151" i="1"/>
  <c r="AQ156" i="1" s="1"/>
  <c r="AN151" i="1"/>
  <c r="AN156" i="1" s="1"/>
  <c r="AK151" i="1"/>
  <c r="AK156" i="1" s="1"/>
  <c r="AH151" i="1"/>
  <c r="AH156" i="1" s="1"/>
  <c r="AE151" i="1"/>
  <c r="AE156" i="1" s="1"/>
  <c r="AB151" i="1"/>
  <c r="AB156" i="1" s="1"/>
  <c r="Y151" i="1"/>
  <c r="Y156" i="1" s="1"/>
  <c r="V151" i="1"/>
  <c r="V156" i="1" s="1"/>
  <c r="S151" i="1"/>
  <c r="S156" i="1" s="1"/>
  <c r="P151" i="1"/>
  <c r="P156" i="1" s="1"/>
  <c r="M151" i="1"/>
  <c r="M156" i="1" s="1"/>
  <c r="J151" i="1"/>
  <c r="J156" i="1" s="1"/>
  <c r="AY149" i="1"/>
  <c r="AV149" i="1"/>
  <c r="AS149" i="1"/>
  <c r="AP149" i="1"/>
  <c r="AM149" i="1"/>
  <c r="AJ149" i="1"/>
  <c r="AG149" i="1"/>
  <c r="AD149" i="1"/>
  <c r="AA149" i="1"/>
  <c r="X149" i="1"/>
  <c r="AY148" i="1"/>
  <c r="AV148" i="1"/>
  <c r="AS148" i="1"/>
  <c r="AP148" i="1"/>
  <c r="AM148" i="1"/>
  <c r="AJ148" i="1"/>
  <c r="AG148" i="1"/>
  <c r="AD148" i="1"/>
  <c r="AA148" i="1"/>
  <c r="X148" i="1"/>
  <c r="U148" i="1"/>
  <c r="R148" i="1"/>
  <c r="O148" i="1"/>
  <c r="L148" i="1"/>
  <c r="I148" i="1"/>
  <c r="AY147" i="1"/>
  <c r="AV147" i="1"/>
  <c r="AS147" i="1"/>
  <c r="AP147" i="1"/>
  <c r="AM147" i="1"/>
  <c r="AJ147" i="1"/>
  <c r="AG147" i="1"/>
  <c r="AD147" i="1"/>
  <c r="AA147" i="1"/>
  <c r="X147" i="1"/>
  <c r="U147" i="1"/>
  <c r="R147" i="1"/>
  <c r="O147" i="1"/>
  <c r="L147" i="1"/>
  <c r="I147" i="1"/>
  <c r="AZ139" i="1"/>
  <c r="AW139" i="1"/>
  <c r="AT139" i="1"/>
  <c r="AQ139" i="1"/>
  <c r="AN139" i="1"/>
  <c r="AK139" i="1"/>
  <c r="AH139" i="1"/>
  <c r="AE139" i="1"/>
  <c r="AB139" i="1"/>
  <c r="Y139" i="1"/>
  <c r="V139" i="1"/>
  <c r="S139" i="1"/>
  <c r="P139" i="1"/>
  <c r="M139" i="1"/>
  <c r="J139" i="1"/>
  <c r="AY137" i="1"/>
  <c r="AV137" i="1"/>
  <c r="AS137" i="1"/>
  <c r="AP137" i="1"/>
  <c r="AM137" i="1"/>
  <c r="AJ137" i="1"/>
  <c r="AG137" i="1"/>
  <c r="AD137" i="1"/>
  <c r="AA137" i="1"/>
  <c r="X137" i="1"/>
  <c r="U137" i="1"/>
  <c r="R137" i="1"/>
  <c r="O137" i="1"/>
  <c r="L137" i="1"/>
  <c r="I137" i="1"/>
  <c r="AY134" i="1"/>
  <c r="AV134" i="1"/>
  <c r="AS134" i="1"/>
  <c r="AP134" i="1"/>
  <c r="AM134" i="1"/>
  <c r="AJ134" i="1"/>
  <c r="AG134" i="1"/>
  <c r="AD134" i="1"/>
  <c r="AA134" i="1"/>
  <c r="X134" i="1"/>
  <c r="U134" i="1"/>
  <c r="R134" i="1"/>
  <c r="O134" i="1"/>
  <c r="L134" i="1"/>
  <c r="I134" i="1"/>
  <c r="AY133" i="1"/>
  <c r="AV133" i="1"/>
  <c r="AS133" i="1"/>
  <c r="AP133" i="1"/>
  <c r="AM133" i="1"/>
  <c r="AJ133" i="1"/>
  <c r="AG133" i="1"/>
  <c r="AD133" i="1"/>
  <c r="AA133" i="1"/>
  <c r="X133" i="1"/>
  <c r="U133" i="1"/>
  <c r="O133" i="1"/>
  <c r="L133" i="1"/>
  <c r="I133" i="1"/>
  <c r="AY132" i="1"/>
  <c r="AV132" i="1"/>
  <c r="AS132" i="1"/>
  <c r="AP132" i="1"/>
  <c r="AM132" i="1"/>
  <c r="AJ132" i="1"/>
  <c r="AG132" i="1"/>
  <c r="AD132" i="1"/>
  <c r="AA132" i="1"/>
  <c r="X132" i="1"/>
  <c r="U132" i="1"/>
  <c r="R132" i="1"/>
  <c r="O132" i="1"/>
  <c r="L132" i="1"/>
  <c r="I132" i="1"/>
  <c r="AZ126" i="1"/>
  <c r="AW126" i="1"/>
  <c r="AT126" i="1"/>
  <c r="AQ126" i="1"/>
  <c r="AN126" i="1"/>
  <c r="AK126" i="1"/>
  <c r="AH126" i="1"/>
  <c r="AE126" i="1"/>
  <c r="AB126" i="1"/>
  <c r="Y126" i="1"/>
  <c r="V126" i="1"/>
  <c r="S126" i="1"/>
  <c r="P126" i="1"/>
  <c r="M126" i="1"/>
  <c r="J126" i="1"/>
  <c r="AZ114" i="1"/>
  <c r="AW114" i="1"/>
  <c r="AT114" i="1"/>
  <c r="AQ114" i="1"/>
  <c r="AN114" i="1"/>
  <c r="AK114" i="1"/>
  <c r="AH114" i="1"/>
  <c r="AE114" i="1"/>
  <c r="AB114" i="1"/>
  <c r="Y114" i="1"/>
  <c r="V114" i="1"/>
  <c r="S114" i="1"/>
  <c r="P114" i="1"/>
  <c r="M114" i="1"/>
  <c r="J114" i="1"/>
  <c r="AY112" i="1"/>
  <c r="AV112" i="1"/>
  <c r="AS112" i="1"/>
  <c r="AP112" i="1"/>
  <c r="AM112" i="1"/>
  <c r="AJ112" i="1"/>
  <c r="AG112" i="1"/>
  <c r="AD112" i="1"/>
  <c r="AA112" i="1"/>
  <c r="X112" i="1"/>
  <c r="U112" i="1"/>
  <c r="R112" i="1"/>
  <c r="O112" i="1"/>
  <c r="AY109" i="1"/>
  <c r="AV109" i="1"/>
  <c r="AS109" i="1"/>
  <c r="AP109" i="1"/>
  <c r="AM109" i="1"/>
  <c r="AJ109" i="1"/>
  <c r="AG109" i="1"/>
  <c r="AD109" i="1"/>
  <c r="AA109" i="1"/>
  <c r="X109" i="1"/>
  <c r="U109" i="1"/>
  <c r="R109" i="1"/>
  <c r="O109" i="1"/>
  <c r="AZ106" i="1"/>
  <c r="AW106" i="1"/>
  <c r="AT106" i="1"/>
  <c r="AQ106" i="1"/>
  <c r="AN106" i="1"/>
  <c r="AK106" i="1"/>
  <c r="AH106" i="1"/>
  <c r="AE106" i="1"/>
  <c r="AB106" i="1"/>
  <c r="Y106" i="1"/>
  <c r="V106" i="1"/>
  <c r="S106" i="1"/>
  <c r="P106" i="1"/>
  <c r="M106" i="1"/>
  <c r="M116" i="1" s="1"/>
  <c r="J106" i="1"/>
  <c r="J116" i="1" s="1"/>
  <c r="AY91" i="1"/>
  <c r="AV91" i="1"/>
  <c r="AS91" i="1"/>
  <c r="AP91" i="1"/>
  <c r="AM91" i="1"/>
  <c r="AJ91" i="1"/>
  <c r="AG91" i="1"/>
  <c r="AD91" i="1"/>
  <c r="AA91" i="1"/>
  <c r="X91" i="1"/>
  <c r="U91" i="1"/>
  <c r="R91" i="1"/>
  <c r="O91" i="1"/>
  <c r="L91" i="1"/>
  <c r="I91" i="1"/>
  <c r="AZ88" i="1"/>
  <c r="AZ96" i="1" s="1"/>
  <c r="AW88" i="1"/>
  <c r="AW96" i="1" s="1"/>
  <c r="AW97" i="1" s="1"/>
  <c r="AT88" i="1"/>
  <c r="AT96" i="1" s="1"/>
  <c r="AQ88" i="1"/>
  <c r="AQ96" i="1" s="1"/>
  <c r="AN88" i="1"/>
  <c r="AN96" i="1" s="1"/>
  <c r="AK88" i="1"/>
  <c r="AK96" i="1" s="1"/>
  <c r="AH88" i="1"/>
  <c r="AH96" i="1" s="1"/>
  <c r="AE88" i="1"/>
  <c r="AE96" i="1" s="1"/>
  <c r="AB88" i="1"/>
  <c r="AB96" i="1" s="1"/>
  <c r="Y88" i="1"/>
  <c r="Y96" i="1" s="1"/>
  <c r="V88" i="1"/>
  <c r="V96" i="1" s="1"/>
  <c r="S88" i="1"/>
  <c r="S96" i="1" s="1"/>
  <c r="P88" i="1"/>
  <c r="P96" i="1" s="1"/>
  <c r="M88" i="1"/>
  <c r="M96" i="1" s="1"/>
  <c r="J88" i="1"/>
  <c r="J96" i="1" s="1"/>
  <c r="AZ74" i="1"/>
  <c r="AW74" i="1"/>
  <c r="AT74" i="1"/>
  <c r="AQ74" i="1"/>
  <c r="AN74" i="1"/>
  <c r="AK74" i="1"/>
  <c r="AH74" i="1"/>
  <c r="AE74" i="1"/>
  <c r="AB74" i="1"/>
  <c r="Y74" i="1"/>
  <c r="V74" i="1"/>
  <c r="S74" i="1"/>
  <c r="P74" i="1"/>
  <c r="M74" i="1"/>
  <c r="J74" i="1"/>
  <c r="AY72" i="1"/>
  <c r="AV72" i="1"/>
  <c r="AS72" i="1"/>
  <c r="AP72" i="1"/>
  <c r="AM72" i="1"/>
  <c r="AJ72" i="1"/>
  <c r="AG72" i="1"/>
  <c r="AD72" i="1"/>
  <c r="AA72" i="1"/>
  <c r="X72" i="1"/>
  <c r="U72" i="1"/>
  <c r="R72" i="1"/>
  <c r="O72" i="1"/>
  <c r="L72" i="1"/>
  <c r="I72" i="1"/>
  <c r="AY71" i="1"/>
  <c r="AV71" i="1"/>
  <c r="AS71" i="1"/>
  <c r="AP71" i="1"/>
  <c r="AM71" i="1"/>
  <c r="AJ71" i="1"/>
  <c r="AG71" i="1"/>
  <c r="AD71" i="1"/>
  <c r="AA71" i="1"/>
  <c r="X71" i="1"/>
  <c r="U71" i="1"/>
  <c r="R71" i="1"/>
  <c r="O71" i="1"/>
  <c r="L71" i="1"/>
  <c r="I71" i="1"/>
  <c r="AY70" i="1"/>
  <c r="AV70" i="1"/>
  <c r="AS70" i="1"/>
  <c r="AP70" i="1"/>
  <c r="AM70" i="1"/>
  <c r="AJ70" i="1"/>
  <c r="AG70" i="1"/>
  <c r="AD70" i="1"/>
  <c r="AA70" i="1"/>
  <c r="X70" i="1"/>
  <c r="U70" i="1"/>
  <c r="R70" i="1"/>
  <c r="O70" i="1"/>
  <c r="L70" i="1"/>
  <c r="I70" i="1"/>
  <c r="AY69" i="1"/>
  <c r="AV69" i="1"/>
  <c r="AS69" i="1"/>
  <c r="AP69" i="1"/>
  <c r="AM69" i="1"/>
  <c r="AJ69" i="1"/>
  <c r="AG69" i="1"/>
  <c r="AD69" i="1"/>
  <c r="AA69" i="1"/>
  <c r="X69" i="1"/>
  <c r="U69" i="1"/>
  <c r="R69" i="1"/>
  <c r="O69" i="1"/>
  <c r="L69" i="1"/>
  <c r="I69" i="1"/>
  <c r="AY67" i="1"/>
  <c r="AV67" i="1"/>
  <c r="AS67" i="1"/>
  <c r="AP67" i="1"/>
  <c r="AM67" i="1"/>
  <c r="AJ67" i="1"/>
  <c r="AG67" i="1"/>
  <c r="AD67" i="1"/>
  <c r="AA67" i="1"/>
  <c r="X67" i="1"/>
  <c r="U67" i="1"/>
  <c r="R67" i="1"/>
  <c r="O67" i="1"/>
  <c r="L67" i="1"/>
  <c r="I67" i="1"/>
  <c r="AY66" i="1"/>
  <c r="AV66" i="1"/>
  <c r="AS66" i="1"/>
  <c r="AP66" i="1"/>
  <c r="AM66" i="1"/>
  <c r="AJ66" i="1"/>
  <c r="AG66" i="1"/>
  <c r="AD66" i="1"/>
  <c r="AA66" i="1"/>
  <c r="X66" i="1"/>
  <c r="U66" i="1"/>
  <c r="R66" i="1"/>
  <c r="O66" i="1"/>
  <c r="L66" i="1"/>
  <c r="I66" i="1"/>
  <c r="AZ63" i="1"/>
  <c r="AW63" i="1"/>
  <c r="AT63" i="1"/>
  <c r="AQ63" i="1"/>
  <c r="AN63" i="1"/>
  <c r="AK63" i="1"/>
  <c r="AH63" i="1"/>
  <c r="AE63" i="1"/>
  <c r="AB63" i="1"/>
  <c r="Y63" i="1"/>
  <c r="V63" i="1"/>
  <c r="S63" i="1"/>
  <c r="P63" i="1"/>
  <c r="M63" i="1"/>
  <c r="J63" i="1"/>
  <c r="AY55" i="1"/>
  <c r="AV55" i="1"/>
  <c r="AS55" i="1"/>
  <c r="AP55" i="1"/>
  <c r="AM55" i="1"/>
  <c r="AJ55" i="1"/>
  <c r="AG55" i="1"/>
  <c r="AD55" i="1"/>
  <c r="AA55" i="1"/>
  <c r="X55" i="1"/>
  <c r="U55" i="1"/>
  <c r="R55" i="1"/>
  <c r="O55" i="1"/>
  <c r="L55" i="1"/>
  <c r="I55" i="1"/>
  <c r="AY54" i="1"/>
  <c r="AV54" i="1"/>
  <c r="AS54" i="1"/>
  <c r="AP54" i="1"/>
  <c r="AM54" i="1"/>
  <c r="AJ54" i="1"/>
  <c r="AG54" i="1"/>
  <c r="AD54" i="1"/>
  <c r="AA54" i="1"/>
  <c r="X54" i="1"/>
  <c r="U54" i="1"/>
  <c r="R54" i="1"/>
  <c r="O54" i="1"/>
  <c r="L54" i="1"/>
  <c r="I54" i="1"/>
  <c r="AY53" i="1"/>
  <c r="AV53" i="1"/>
  <c r="AS53" i="1"/>
  <c r="AP53" i="1"/>
  <c r="AM53" i="1"/>
  <c r="AJ53" i="1"/>
  <c r="AG53" i="1"/>
  <c r="AD53" i="1"/>
  <c r="AA53" i="1"/>
  <c r="X53" i="1"/>
  <c r="U53" i="1"/>
  <c r="R53" i="1"/>
  <c r="O53" i="1"/>
  <c r="L53" i="1"/>
  <c r="I53" i="1"/>
  <c r="AY50" i="1"/>
  <c r="AV50" i="1"/>
  <c r="AS50" i="1"/>
  <c r="AP50" i="1"/>
  <c r="AM50" i="1"/>
  <c r="AJ50" i="1"/>
  <c r="AG50" i="1"/>
  <c r="AD50" i="1"/>
  <c r="AA50" i="1"/>
  <c r="X50" i="1"/>
  <c r="U50" i="1"/>
  <c r="R50" i="1"/>
  <c r="O50" i="1"/>
  <c r="L50" i="1"/>
  <c r="I50" i="1"/>
  <c r="AY47" i="1"/>
  <c r="AV47" i="1"/>
  <c r="AS47" i="1"/>
  <c r="AP47" i="1"/>
  <c r="AM47" i="1"/>
  <c r="AJ47" i="1"/>
  <c r="AG47" i="1"/>
  <c r="AD47" i="1"/>
  <c r="AA47" i="1"/>
  <c r="X47" i="1"/>
  <c r="U47" i="1"/>
  <c r="R47" i="1"/>
  <c r="O47" i="1"/>
  <c r="L47" i="1"/>
  <c r="I47" i="1"/>
  <c r="AY46" i="1"/>
  <c r="AV46" i="1"/>
  <c r="AS46" i="1"/>
  <c r="AP46" i="1"/>
  <c r="AM46" i="1"/>
  <c r="AJ46" i="1"/>
  <c r="AG46" i="1"/>
  <c r="AD46" i="1"/>
  <c r="AA46" i="1"/>
  <c r="X46" i="1"/>
  <c r="U46" i="1"/>
  <c r="R46" i="1"/>
  <c r="O46" i="1"/>
  <c r="L46" i="1"/>
  <c r="I46" i="1"/>
  <c r="AY45" i="1"/>
  <c r="AV45" i="1"/>
  <c r="AS45" i="1"/>
  <c r="AP45" i="1"/>
  <c r="AM45" i="1"/>
  <c r="AJ45" i="1"/>
  <c r="AG45" i="1"/>
  <c r="AD45" i="1"/>
  <c r="AA45" i="1"/>
  <c r="X45" i="1"/>
  <c r="U45" i="1"/>
  <c r="R45" i="1"/>
  <c r="O45" i="1"/>
  <c r="L45" i="1"/>
  <c r="I45" i="1"/>
  <c r="AY44" i="1"/>
  <c r="AV44" i="1"/>
  <c r="AS44" i="1"/>
  <c r="AP44" i="1"/>
  <c r="AM44" i="1"/>
  <c r="AJ44" i="1"/>
  <c r="AG44" i="1"/>
  <c r="AD44" i="1"/>
  <c r="AA44" i="1"/>
  <c r="X44" i="1"/>
  <c r="U44" i="1"/>
  <c r="R44" i="1"/>
  <c r="O44" i="1"/>
  <c r="L44" i="1"/>
  <c r="I44" i="1"/>
  <c r="AY43" i="1"/>
  <c r="AV43" i="1"/>
  <c r="AS43" i="1"/>
  <c r="AP43" i="1"/>
  <c r="AM43" i="1"/>
  <c r="AJ43" i="1"/>
  <c r="AG43" i="1"/>
  <c r="AD43" i="1"/>
  <c r="AA43" i="1"/>
  <c r="X43" i="1"/>
  <c r="U43" i="1"/>
  <c r="R43" i="1"/>
  <c r="O43" i="1"/>
  <c r="L43" i="1"/>
  <c r="I43" i="1"/>
  <c r="L36" i="1"/>
  <c r="I36" i="1"/>
  <c r="L35" i="1"/>
  <c r="I35" i="1"/>
  <c r="AZ29" i="1"/>
  <c r="AY29" i="1" s="1"/>
  <c r="AW29" i="1"/>
  <c r="AV29" i="1" s="1"/>
  <c r="AT29" i="1"/>
  <c r="AS29" i="1"/>
  <c r="AQ29" i="1"/>
  <c r="AP29" i="1" s="1"/>
  <c r="AN29" i="1"/>
  <c r="AM29" i="1" s="1"/>
  <c r="AK29" i="1"/>
  <c r="AJ29" i="1" s="1"/>
  <c r="AH29" i="1"/>
  <c r="AG29" i="1" s="1"/>
  <c r="AE29" i="1"/>
  <c r="AD29" i="1" s="1"/>
  <c r="AB29" i="1"/>
  <c r="AA29" i="1"/>
  <c r="Y29" i="1"/>
  <c r="X29" i="1" s="1"/>
  <c r="V29" i="1"/>
  <c r="U29" i="1" s="1"/>
  <c r="S29" i="1"/>
  <c r="R29" i="1" s="1"/>
  <c r="P29" i="1"/>
  <c r="O29" i="1" s="1"/>
  <c r="M29" i="1"/>
  <c r="L29" i="1" s="1"/>
  <c r="J29" i="1"/>
  <c r="I29" i="1"/>
  <c r="AZ28" i="1"/>
  <c r="AX28" i="1"/>
  <c r="AX36" i="1" s="1"/>
  <c r="AY36" i="1" s="1"/>
  <c r="AW28" i="1"/>
  <c r="AU28" i="1"/>
  <c r="AU36" i="1" s="1"/>
  <c r="AV36" i="1" s="1"/>
  <c r="AT28" i="1"/>
  <c r="AR28" i="1"/>
  <c r="AR36" i="1" s="1"/>
  <c r="AS36" i="1" s="1"/>
  <c r="AQ28" i="1"/>
  <c r="AO28" i="1"/>
  <c r="AO36" i="1" s="1"/>
  <c r="AP36" i="1" s="1"/>
  <c r="AN28" i="1"/>
  <c r="AL28" i="1"/>
  <c r="AL36" i="1" s="1"/>
  <c r="AM36" i="1" s="1"/>
  <c r="AK28" i="1"/>
  <c r="AI28" i="1"/>
  <c r="AI36" i="1" s="1"/>
  <c r="AJ36" i="1" s="1"/>
  <c r="AH28" i="1"/>
  <c r="AF28" i="1"/>
  <c r="AF36" i="1" s="1"/>
  <c r="AG36" i="1" s="1"/>
  <c r="AE28" i="1"/>
  <c r="AC28" i="1"/>
  <c r="AC36" i="1" s="1"/>
  <c r="AD36" i="1" s="1"/>
  <c r="AB28" i="1"/>
  <c r="Z28" i="1"/>
  <c r="Z36" i="1" s="1"/>
  <c r="AA36" i="1" s="1"/>
  <c r="Y28" i="1"/>
  <c r="W28" i="1"/>
  <c r="W36" i="1" s="1"/>
  <c r="X36" i="1" s="1"/>
  <c r="V28" i="1"/>
  <c r="T28" i="1"/>
  <c r="T36" i="1" s="1"/>
  <c r="U36" i="1" s="1"/>
  <c r="S28" i="1"/>
  <c r="Q28" i="1"/>
  <c r="Q36" i="1" s="1"/>
  <c r="R36" i="1" s="1"/>
  <c r="P28" i="1"/>
  <c r="N28" i="1"/>
  <c r="N36" i="1" s="1"/>
  <c r="O36" i="1" s="1"/>
  <c r="M28" i="1"/>
  <c r="K28" i="1"/>
  <c r="J28" i="1"/>
  <c r="H28" i="1"/>
  <c r="AY26" i="1"/>
  <c r="AV26" i="1"/>
  <c r="AS26" i="1"/>
  <c r="AP26" i="1"/>
  <c r="AM26" i="1"/>
  <c r="AJ26" i="1"/>
  <c r="AG26" i="1"/>
  <c r="AD26" i="1"/>
  <c r="AA26" i="1"/>
  <c r="X26" i="1"/>
  <c r="U26" i="1"/>
  <c r="R26" i="1"/>
  <c r="O26" i="1"/>
  <c r="L26" i="1"/>
  <c r="I26" i="1"/>
  <c r="AY25" i="1"/>
  <c r="AV25" i="1"/>
  <c r="AS25" i="1"/>
  <c r="AP25" i="1"/>
  <c r="AM25" i="1"/>
  <c r="AJ25" i="1"/>
  <c r="AG25" i="1"/>
  <c r="AD25" i="1"/>
  <c r="AA25" i="1"/>
  <c r="X25" i="1"/>
  <c r="U25" i="1"/>
  <c r="R25" i="1"/>
  <c r="O25" i="1"/>
  <c r="L25" i="1"/>
  <c r="I25" i="1"/>
  <c r="AY24" i="1"/>
  <c r="AV24" i="1"/>
  <c r="AS24" i="1"/>
  <c r="AP24" i="1"/>
  <c r="AM24" i="1"/>
  <c r="AJ24" i="1"/>
  <c r="AG24" i="1"/>
  <c r="AD24" i="1"/>
  <c r="AA24" i="1"/>
  <c r="X24" i="1"/>
  <c r="U24" i="1"/>
  <c r="R24" i="1"/>
  <c r="O24" i="1"/>
  <c r="L24" i="1"/>
  <c r="I24" i="1"/>
  <c r="AZ18" i="1"/>
  <c r="AY18" i="1" s="1"/>
  <c r="AW18" i="1"/>
  <c r="AV18" i="1" s="1"/>
  <c r="AT18" i="1"/>
  <c r="AS18" i="1" s="1"/>
  <c r="AQ18" i="1"/>
  <c r="AP18" i="1" s="1"/>
  <c r="AN18" i="1"/>
  <c r="AM18" i="1" s="1"/>
  <c r="AK18" i="1"/>
  <c r="AJ18" i="1" s="1"/>
  <c r="AH18" i="1"/>
  <c r="AG18" i="1" s="1"/>
  <c r="AE18" i="1"/>
  <c r="AD18" i="1" s="1"/>
  <c r="AB18" i="1"/>
  <c r="AA18" i="1" s="1"/>
  <c r="Y18" i="1"/>
  <c r="X18" i="1" s="1"/>
  <c r="V18" i="1"/>
  <c r="U18" i="1" s="1"/>
  <c r="S18" i="1"/>
  <c r="R18" i="1" s="1"/>
  <c r="P18" i="1"/>
  <c r="O18" i="1" s="1"/>
  <c r="M18" i="1"/>
  <c r="L18" i="1" s="1"/>
  <c r="J18" i="1"/>
  <c r="I18" i="1" s="1"/>
  <c r="AZ17" i="1"/>
  <c r="AX17" i="1"/>
  <c r="AX35" i="1" s="1"/>
  <c r="AY35" i="1" s="1"/>
  <c r="AW17" i="1"/>
  <c r="AU17" i="1"/>
  <c r="AU35" i="1" s="1"/>
  <c r="AV35" i="1" s="1"/>
  <c r="AT17" i="1"/>
  <c r="AR17" i="1"/>
  <c r="AR35" i="1" s="1"/>
  <c r="AS35" i="1" s="1"/>
  <c r="AQ17" i="1"/>
  <c r="AO17" i="1"/>
  <c r="AO35" i="1" s="1"/>
  <c r="AP35" i="1" s="1"/>
  <c r="AN17" i="1"/>
  <c r="AL17" i="1"/>
  <c r="AL35" i="1" s="1"/>
  <c r="AM35" i="1" s="1"/>
  <c r="AK17" i="1"/>
  <c r="AI17" i="1"/>
  <c r="AI35" i="1" s="1"/>
  <c r="AJ35" i="1" s="1"/>
  <c r="AH17" i="1"/>
  <c r="AF17" i="1"/>
  <c r="AF35" i="1" s="1"/>
  <c r="AG35" i="1" s="1"/>
  <c r="AE17" i="1"/>
  <c r="AC17" i="1"/>
  <c r="AC35" i="1" s="1"/>
  <c r="AD35" i="1" s="1"/>
  <c r="AB17" i="1"/>
  <c r="Z17" i="1"/>
  <c r="Z35" i="1" s="1"/>
  <c r="AA35" i="1" s="1"/>
  <c r="Y17" i="1"/>
  <c r="W17" i="1"/>
  <c r="W35" i="1" s="1"/>
  <c r="X35" i="1" s="1"/>
  <c r="V17" i="1"/>
  <c r="T17" i="1"/>
  <c r="T35" i="1" s="1"/>
  <c r="U35" i="1" s="1"/>
  <c r="S17" i="1"/>
  <c r="Q17" i="1"/>
  <c r="Q35" i="1" s="1"/>
  <c r="R35" i="1" s="1"/>
  <c r="P17" i="1"/>
  <c r="N17" i="1"/>
  <c r="N35" i="1" s="1"/>
  <c r="O35" i="1" s="1"/>
  <c r="M17" i="1"/>
  <c r="K17" i="1"/>
  <c r="J17" i="1"/>
  <c r="H17" i="1"/>
  <c r="AY15" i="1"/>
  <c r="AV15" i="1"/>
  <c r="AS15" i="1"/>
  <c r="AP15" i="1"/>
  <c r="AM15" i="1"/>
  <c r="AJ15" i="1"/>
  <c r="AG15" i="1"/>
  <c r="AD15" i="1"/>
  <c r="AA15" i="1"/>
  <c r="X15" i="1"/>
  <c r="U15" i="1"/>
  <c r="R15" i="1"/>
  <c r="O15" i="1"/>
  <c r="L15" i="1"/>
  <c r="I15" i="1"/>
  <c r="AY14" i="1"/>
  <c r="AV14" i="1"/>
  <c r="AS14" i="1"/>
  <c r="AP14" i="1"/>
  <c r="AM14" i="1"/>
  <c r="AJ14" i="1"/>
  <c r="AG14" i="1"/>
  <c r="AD14" i="1"/>
  <c r="AA14" i="1"/>
  <c r="X14" i="1"/>
  <c r="U14" i="1"/>
  <c r="R14" i="1"/>
  <c r="O14" i="1"/>
  <c r="L14" i="1"/>
  <c r="I14" i="1"/>
  <c r="P79" i="1" l="1"/>
  <c r="AB79" i="1"/>
  <c r="AN79" i="1"/>
  <c r="AZ79" i="1"/>
  <c r="V116" i="1"/>
  <c r="AH116" i="1"/>
  <c r="AT116" i="1"/>
  <c r="AG17" i="1"/>
  <c r="AK38" i="1"/>
  <c r="AV28" i="1"/>
  <c r="AN141" i="1"/>
  <c r="AS17" i="1"/>
  <c r="X28" i="1"/>
  <c r="AD28" i="1"/>
  <c r="AP28" i="1"/>
  <c r="L17" i="1"/>
  <c r="X17" i="1"/>
  <c r="I28" i="1"/>
  <c r="AV17" i="1"/>
  <c r="U28" i="1"/>
  <c r="L28" i="1"/>
  <c r="S79" i="1"/>
  <c r="AE79" i="1"/>
  <c r="AQ79" i="1"/>
  <c r="AQ116" i="1"/>
  <c r="AV252" i="1"/>
  <c r="AQ310" i="1"/>
  <c r="AQ393" i="1" s="1"/>
  <c r="AQ396" i="1" s="1"/>
  <c r="P204" i="1"/>
  <c r="AB204" i="1"/>
  <c r="AN204" i="1"/>
  <c r="AZ204" i="1"/>
  <c r="U17" i="1"/>
  <c r="AP17" i="1"/>
  <c r="AS28" i="1"/>
  <c r="AQ38" i="1"/>
  <c r="J79" i="1"/>
  <c r="V79" i="1"/>
  <c r="AH79" i="1"/>
  <c r="AT79" i="1"/>
  <c r="AE141" i="1"/>
  <c r="AQ141" i="1"/>
  <c r="P310" i="1"/>
  <c r="AB310" i="1"/>
  <c r="AN310" i="1"/>
  <c r="AZ310" i="1"/>
  <c r="P452" i="1"/>
  <c r="AB452" i="1"/>
  <c r="AN452" i="1"/>
  <c r="AZ452" i="1"/>
  <c r="J452" i="1"/>
  <c r="V452" i="1"/>
  <c r="AH452" i="1"/>
  <c r="AT452" i="1"/>
  <c r="P487" i="1"/>
  <c r="AB487" i="1"/>
  <c r="AN487" i="1"/>
  <c r="AZ487" i="1"/>
  <c r="P497" i="1"/>
  <c r="AB497" i="1"/>
  <c r="AN497" i="1"/>
  <c r="AZ497" i="1"/>
  <c r="P507" i="1"/>
  <c r="AB507" i="1"/>
  <c r="AN507" i="1"/>
  <c r="AZ507" i="1"/>
  <c r="I17" i="1"/>
  <c r="AJ17" i="1"/>
  <c r="AG28" i="1"/>
  <c r="M38" i="1"/>
  <c r="S116" i="1"/>
  <c r="AE116" i="1"/>
  <c r="AJ28" i="1"/>
  <c r="M79" i="1"/>
  <c r="Y79" i="1"/>
  <c r="AK79" i="1"/>
  <c r="P116" i="1"/>
  <c r="AN116" i="1"/>
  <c r="AT141" i="1"/>
  <c r="AE310" i="1"/>
  <c r="M310" i="1"/>
  <c r="AK310" i="1"/>
  <c r="AW310" i="1"/>
  <c r="S310" i="1"/>
  <c r="P141" i="1"/>
  <c r="AW79" i="1"/>
  <c r="AW80" i="1" s="1"/>
  <c r="R17" i="1"/>
  <c r="AB141" i="1"/>
  <c r="AD17" i="1"/>
  <c r="R28" i="1"/>
  <c r="S38" i="1"/>
  <c r="AB272" i="1"/>
  <c r="AB393" i="1" s="1"/>
  <c r="AB396" i="1" s="1"/>
  <c r="O17" i="1"/>
  <c r="AM17" i="1"/>
  <c r="P38" i="1"/>
  <c r="Y38" i="1"/>
  <c r="AN38" i="1"/>
  <c r="AW38" i="1"/>
  <c r="AW39" i="1" s="1"/>
  <c r="Y116" i="1"/>
  <c r="AK116" i="1"/>
  <c r="AW116" i="1"/>
  <c r="AB116" i="1"/>
  <c r="AZ116" i="1"/>
  <c r="S141" i="1"/>
  <c r="S204" i="1"/>
  <c r="AE204" i="1"/>
  <c r="AQ204" i="1"/>
  <c r="J204" i="1"/>
  <c r="V204" i="1"/>
  <c r="AH204" i="1"/>
  <c r="AT204" i="1"/>
  <c r="J272" i="1"/>
  <c r="V272" i="1"/>
  <c r="AH272" i="1"/>
  <c r="AT272" i="1"/>
  <c r="AE272" i="1"/>
  <c r="AE393" i="1" s="1"/>
  <c r="S487" i="1"/>
  <c r="AE487" i="1"/>
  <c r="AQ487" i="1"/>
  <c r="S497" i="1"/>
  <c r="AE497" i="1"/>
  <c r="AQ497" i="1"/>
  <c r="S507" i="1"/>
  <c r="AE507" i="1"/>
  <c r="AQ507" i="1"/>
  <c r="J141" i="1"/>
  <c r="P428" i="1"/>
  <c r="AB428" i="1"/>
  <c r="AN428" i="1"/>
  <c r="AZ428" i="1"/>
  <c r="J487" i="1"/>
  <c r="V487" i="1"/>
  <c r="AH487" i="1"/>
  <c r="AT487" i="1"/>
  <c r="J497" i="1"/>
  <c r="V497" i="1"/>
  <c r="AH497" i="1"/>
  <c r="AT497" i="1"/>
  <c r="J507" i="1"/>
  <c r="V507" i="1"/>
  <c r="AH507" i="1"/>
  <c r="AT507" i="1"/>
  <c r="AE38" i="1"/>
  <c r="V141" i="1"/>
  <c r="AA17" i="1"/>
  <c r="AY17" i="1"/>
  <c r="AB38" i="1"/>
  <c r="AZ38" i="1"/>
  <c r="AN174" i="1"/>
  <c r="P272" i="1"/>
  <c r="P393" i="1" s="1"/>
  <c r="P396" i="1" s="1"/>
  <c r="AN272" i="1"/>
  <c r="AZ272" i="1"/>
  <c r="Y310" i="1"/>
  <c r="S476" i="1"/>
  <c r="AE476" i="1"/>
  <c r="AQ476" i="1"/>
  <c r="M476" i="1"/>
  <c r="Y476" i="1"/>
  <c r="AK476" i="1"/>
  <c r="AW476" i="1"/>
  <c r="M487" i="1"/>
  <c r="Y487" i="1"/>
  <c r="AK487" i="1"/>
  <c r="AW487" i="1"/>
  <c r="M497" i="1"/>
  <c r="Y497" i="1"/>
  <c r="AK497" i="1"/>
  <c r="AW497" i="1"/>
  <c r="M507" i="1"/>
  <c r="Y507" i="1"/>
  <c r="AK507" i="1"/>
  <c r="AW507" i="1"/>
  <c r="AZ403" i="1"/>
  <c r="AN403" i="1"/>
  <c r="AB403" i="1"/>
  <c r="P403" i="1"/>
  <c r="V403" i="1"/>
  <c r="AE403" i="1"/>
  <c r="J398" i="1"/>
  <c r="J403" i="1" s="1"/>
  <c r="AQ403" i="1"/>
  <c r="M398" i="1"/>
  <c r="AT403" i="1"/>
  <c r="J384" i="1"/>
  <c r="J383" i="1" s="1"/>
  <c r="M384" i="1"/>
  <c r="M383" i="1" s="1"/>
  <c r="O28" i="1"/>
  <c r="AA28" i="1"/>
  <c r="AM28" i="1"/>
  <c r="AY28" i="1"/>
  <c r="AZ141" i="1"/>
  <c r="J174" i="1"/>
  <c r="AE174" i="1"/>
  <c r="S272" i="1"/>
  <c r="J310" i="1"/>
  <c r="J393" i="1" s="1"/>
  <c r="J396" i="1" s="1"/>
  <c r="V310" i="1"/>
  <c r="V393" i="1" s="1"/>
  <c r="V396" i="1" s="1"/>
  <c r="AH310" i="1"/>
  <c r="AH393" i="1" s="1"/>
  <c r="AH396" i="1" s="1"/>
  <c r="AT310" i="1"/>
  <c r="AT393" i="1" s="1"/>
  <c r="AT396" i="1" s="1"/>
  <c r="AH141" i="1"/>
  <c r="S399" i="1"/>
  <c r="S174" i="1"/>
  <c r="V174" i="1"/>
  <c r="AQ174" i="1"/>
  <c r="J38" i="1"/>
  <c r="V38" i="1"/>
  <c r="AH38" i="1"/>
  <c r="AT38" i="1"/>
  <c r="M141" i="1"/>
  <c r="Y141" i="1"/>
  <c r="AK141" i="1"/>
  <c r="AW141" i="1"/>
  <c r="AH399" i="1"/>
  <c r="AH174" i="1"/>
  <c r="AT174" i="1"/>
  <c r="M399" i="1"/>
  <c r="M174" i="1"/>
  <c r="Y399" i="1"/>
  <c r="Y174" i="1"/>
  <c r="AK399" i="1"/>
  <c r="AK174" i="1"/>
  <c r="AW399" i="1"/>
  <c r="AW174" i="1"/>
  <c r="M204" i="1"/>
  <c r="Y204" i="1"/>
  <c r="AK204" i="1"/>
  <c r="AW204" i="1"/>
  <c r="AZ393" i="1"/>
  <c r="AZ396" i="1" s="1"/>
  <c r="M428" i="1"/>
  <c r="M272" i="1"/>
  <c r="Y272" i="1"/>
  <c r="AK272" i="1"/>
  <c r="AK393" i="1" s="1"/>
  <c r="AK396" i="1" s="1"/>
  <c r="AW272" i="1"/>
  <c r="AW393" i="1" s="1"/>
  <c r="AW396" i="1" s="1"/>
  <c r="S428" i="1"/>
  <c r="AE428" i="1"/>
  <c r="AQ428" i="1"/>
  <c r="AE396" i="1"/>
  <c r="J428" i="1"/>
  <c r="V428" i="1"/>
  <c r="AH428" i="1"/>
  <c r="AT428" i="1"/>
  <c r="J476" i="1"/>
  <c r="V476" i="1"/>
  <c r="AH476" i="1"/>
  <c r="AT476" i="1"/>
  <c r="Y428" i="1"/>
  <c r="AK428" i="1"/>
  <c r="AW428" i="1"/>
  <c r="M452" i="1"/>
  <c r="Y452" i="1"/>
  <c r="AK452" i="1"/>
  <c r="AW452" i="1"/>
  <c r="P476" i="1"/>
  <c r="AB476" i="1"/>
  <c r="AN476" i="1"/>
  <c r="AZ476" i="1"/>
  <c r="S452" i="1"/>
  <c r="AE452" i="1"/>
  <c r="AQ452" i="1"/>
  <c r="Y393" i="1" l="1"/>
  <c r="Y396" i="1" s="1"/>
  <c r="S393" i="1"/>
  <c r="S396" i="1" s="1"/>
  <c r="M393" i="1"/>
  <c r="M396" i="1" s="1"/>
  <c r="AN393" i="1"/>
  <c r="AN396" i="1" s="1"/>
  <c r="Y403" i="1"/>
  <c r="S403" i="1"/>
  <c r="M403" i="1"/>
  <c r="AK403" i="1"/>
  <c r="AH403" i="1"/>
  <c r="AW403" i="1"/>
</calcChain>
</file>

<file path=xl/sharedStrings.xml><?xml version="1.0" encoding="utf-8"?>
<sst xmlns="http://schemas.openxmlformats.org/spreadsheetml/2006/main" count="1203" uniqueCount="356">
  <si>
    <t>Panorama IX édition 2022</t>
  </si>
  <si>
    <t>Panorama X édition 2023</t>
  </si>
  <si>
    <t>2023p*</t>
  </si>
  <si>
    <t>(titre)</t>
  </si>
  <si>
    <t>(chapitre)</t>
  </si>
  <si>
    <t>(sct)</t>
  </si>
  <si>
    <t>(couleur)</t>
  </si>
  <si>
    <t>(unités)</t>
  </si>
  <si>
    <t>(principales sources)</t>
  </si>
  <si>
    <t>Volumes</t>
  </si>
  <si>
    <t>Prix</t>
  </si>
  <si>
    <t>Invest.</t>
  </si>
  <si>
    <t>(EUR /unité)</t>
  </si>
  <si>
    <t>(M€)</t>
  </si>
  <si>
    <t>Construction neuve des bâtiments</t>
  </si>
  <si>
    <t>Performance énergétique des logements neufs</t>
  </si>
  <si>
    <t>Performance énergétique des logements privés neufs</t>
  </si>
  <si>
    <t>A</t>
  </si>
  <si>
    <t>CLIMAT</t>
  </si>
  <si>
    <t>(nombre de logements)</t>
  </si>
  <si>
    <t>SDES, Observatoire BBC</t>
  </si>
  <si>
    <t>Performance énergétique des logements sociaux neufs</t>
  </si>
  <si>
    <t>Performance énergétique des bâtiments neufs avec intégration de la performance dans les volumes</t>
  </si>
  <si>
    <t>Variante : estimation en surcoût par rapport à la RT 2005</t>
  </si>
  <si>
    <t>Performance énergétique des logements neufs en surcoût par rapport à la RT 2005</t>
  </si>
  <si>
    <t>Performance énergétique des bâtiments tertiaires</t>
  </si>
  <si>
    <t>Performance énergétique des bâtiments tertiaires neufs de l'Etat</t>
  </si>
  <si>
    <t>(m²)</t>
  </si>
  <si>
    <t>SDES, CEREN, Observatoire BBC</t>
  </si>
  <si>
    <t>Performance énergétique des bâtiments tertiaires neufs des collectivités territoriales</t>
  </si>
  <si>
    <t>Performance énergétique des bâtiments tertiaires neufs des entreprises</t>
  </si>
  <si>
    <t>Performance énergétique des bâtiments tertiaires neufs</t>
  </si>
  <si>
    <t>Performance énergétique des bâtiments tertiaires neufs avec intégration de la performance dans les volumes</t>
  </si>
  <si>
    <t>Performance énergétique des bâtiments tertiaires neufs en surcoût par rapport à la RT 2005</t>
  </si>
  <si>
    <t>Construction neuve de bâtiments hors performance énergétique</t>
  </si>
  <si>
    <t>Construction neuve de logements hors performance énergétique</t>
  </si>
  <si>
    <t>AUTRES</t>
  </si>
  <si>
    <t>SDES</t>
  </si>
  <si>
    <t>Construction neuve de bâtiments tertiaires hors performance énergétique</t>
  </si>
  <si>
    <t>TOTAL construction neuve des bâtiments</t>
  </si>
  <si>
    <t>Rénovation des logements</t>
  </si>
  <si>
    <t>Equipements de chauffage performants dans les logements privés</t>
  </si>
  <si>
    <t>Chaudières gaz à condensation</t>
  </si>
  <si>
    <t>B</t>
  </si>
  <si>
    <t>(milliers d'unités)</t>
  </si>
  <si>
    <t>UNICLIMA, Marchés &amp; Emplois</t>
  </si>
  <si>
    <t>Appareils de chauffage au bois performants</t>
  </si>
  <si>
    <t>Observ'ER, Marchés &amp; Emplois</t>
  </si>
  <si>
    <t>Pompes à chaleur</t>
  </si>
  <si>
    <t>AFPAC, Marchés et Emplois</t>
  </si>
  <si>
    <t>Chauffe-eaux thermodynamiques</t>
  </si>
  <si>
    <t>Solaire thermique</t>
  </si>
  <si>
    <t>(milliers de m²)</t>
  </si>
  <si>
    <t>Isolation des ouvertures dans les logements privés</t>
  </si>
  <si>
    <t>Portes et fenêtres</t>
  </si>
  <si>
    <t>(milliers de logements ayant bénéficié d'une isolation)</t>
  </si>
  <si>
    <t>UFME, OPEN</t>
  </si>
  <si>
    <t>Isolation des murs, toitures et façades dans les logements privés</t>
  </si>
  <si>
    <t>Isolation des murs performante</t>
  </si>
  <si>
    <t>Marchés et Emplois</t>
  </si>
  <si>
    <t>Isolation des toitures performante</t>
  </si>
  <si>
    <t>Isolation des façades performante</t>
  </si>
  <si>
    <t>Rénovation énergétique dans les logements collectifs</t>
  </si>
  <si>
    <t>Rénovation énergétique dans les copropriétés</t>
  </si>
  <si>
    <t>(pas d'unité)</t>
  </si>
  <si>
    <t>OPEN</t>
  </si>
  <si>
    <t>Rénovation énergétique dans les logements sociaux</t>
  </si>
  <si>
    <t>Caisse des Dépôts</t>
  </si>
  <si>
    <t>Rénovation énergétique des logements</t>
  </si>
  <si>
    <t>Chaudières gaz hors condensation et fioul dans le logement</t>
  </si>
  <si>
    <t>Chaudières gaz hors condensation</t>
  </si>
  <si>
    <t>FOSSILE</t>
  </si>
  <si>
    <t>UNICLIMA</t>
  </si>
  <si>
    <t>Chaudières fioul</t>
  </si>
  <si>
    <t>Gestes de rénovation peu performants</t>
  </si>
  <si>
    <t>Isolation des murs peu performante</t>
  </si>
  <si>
    <t>Isolation des toitures peu performante</t>
  </si>
  <si>
    <t>Isolation des façades peu performante</t>
  </si>
  <si>
    <t>Isolattion des ouvertures peu performante</t>
  </si>
  <si>
    <t>Total gestes de rénovation peu performants</t>
  </si>
  <si>
    <t>Entretien-amélioration des logements</t>
  </si>
  <si>
    <t>Entretien-amélioration dans les logements hors rénovation énergétique</t>
  </si>
  <si>
    <t>TOTAL rénovation des logements</t>
  </si>
  <si>
    <t>Rénovation des bâtiments tertiaires</t>
  </si>
  <si>
    <t>Rénovation énergétique des bâtiments tertiaires</t>
  </si>
  <si>
    <t>Rénovation énergétique des bâtiments de l'Etat</t>
  </si>
  <si>
    <t>CODA Stratégies, UFME, etc.</t>
  </si>
  <si>
    <t>Rénovation énergétique des bâtiments des collectivités territoriales</t>
  </si>
  <si>
    <t>Rénovation énergétique des bâtiments des entreprises</t>
  </si>
  <si>
    <t>Eclairage public</t>
  </si>
  <si>
    <t>Chaudières gaz hors condensation et fioul dans les bâtiments tertiaires</t>
  </si>
  <si>
    <t>Chaudières gaz hors condensation et fioul</t>
  </si>
  <si>
    <t>Entretien-amélioration des bâtiments tertiaires</t>
  </si>
  <si>
    <t>Entretien-amélioration dans les bâtiments tertiaires hors rénovation énergétique</t>
  </si>
  <si>
    <t>FFB</t>
  </si>
  <si>
    <t>TOTAL rénovation des bâtiments tertiaires</t>
  </si>
  <si>
    <t>Ferroviaire</t>
  </si>
  <si>
    <t>Réseau ferroviaire</t>
  </si>
  <si>
    <t>Ferroviaire hors LGV en province</t>
  </si>
  <si>
    <t>D</t>
  </si>
  <si>
    <t>SDES, SNCF Réseau</t>
  </si>
  <si>
    <t>Ferroviaire SNCF en IDF</t>
  </si>
  <si>
    <t>Ferroviaire LGV</t>
  </si>
  <si>
    <t>Infrastructures ferroviaires</t>
  </si>
  <si>
    <t>Matériel ferroviaire bas-carbone</t>
  </si>
  <si>
    <t>Locomotives diesel</t>
  </si>
  <si>
    <t>Matériel ferroviaire</t>
  </si>
  <si>
    <t>TOTAL ferroviaire</t>
  </si>
  <si>
    <t>Transports en commun urbains</t>
  </si>
  <si>
    <t>Réseau des transports en commun urbains</t>
  </si>
  <si>
    <t>SNCF Réseau en IDF</t>
  </si>
  <si>
    <t>Grand Paris Express</t>
  </si>
  <si>
    <t>SDES, Société du Grand Paris</t>
  </si>
  <si>
    <t>RATP en Ile-de-France</t>
  </si>
  <si>
    <t>SDES, RATP</t>
  </si>
  <si>
    <t>Collectivités dans les autres régions</t>
  </si>
  <si>
    <t>SDES, bilans financiers des collectivités</t>
  </si>
  <si>
    <t>Infrastructures de transport en commun urbain</t>
  </si>
  <si>
    <t>Matériel roulant ferré</t>
  </si>
  <si>
    <t>Autobus bas-carbone</t>
  </si>
  <si>
    <t>Autobus électriques</t>
  </si>
  <si>
    <t>(nombre de véhicules)</t>
  </si>
  <si>
    <t>SDES, CATP</t>
  </si>
  <si>
    <t>Autobus hybrides</t>
  </si>
  <si>
    <t>Autobus GNV</t>
  </si>
  <si>
    <t>Autobus diesel</t>
  </si>
  <si>
    <t>Matériel de transport en commun urbain</t>
  </si>
  <si>
    <t>TOTAL transports en commun urbains</t>
  </si>
  <si>
    <t>Infrastructures de recharge pour véhicules</t>
  </si>
  <si>
    <t>Infrastructures de recharge pour carburants alternatifs</t>
  </si>
  <si>
    <t>Bornes de recharge électrique</t>
  </si>
  <si>
    <t>C</t>
  </si>
  <si>
    <t>(nombre de bornes)</t>
  </si>
  <si>
    <t>AVERE, Enedis</t>
  </si>
  <si>
    <t>Stations GNV</t>
  </si>
  <si>
    <t>(nombre de stations)</t>
  </si>
  <si>
    <t>AFGNV, GRDF</t>
  </si>
  <si>
    <t>Stations hydrogène</t>
  </si>
  <si>
    <t>France Hydrogène</t>
  </si>
  <si>
    <t>Stations service</t>
  </si>
  <si>
    <t>UFIP</t>
  </si>
  <si>
    <t>TOTAL infrastructures de recharge pour véhicules</t>
  </si>
  <si>
    <t>Voitures particulières</t>
  </si>
  <si>
    <t>Voitures particulières bas-carbone</t>
  </si>
  <si>
    <t>Voitures électriques</t>
  </si>
  <si>
    <t>SDES, La Revue Auto</t>
  </si>
  <si>
    <t>Voitures hybrides rechargeables</t>
  </si>
  <si>
    <t>Scooters et motos électriques</t>
  </si>
  <si>
    <t>Motoservices.com</t>
  </si>
  <si>
    <t>Voitures et scooters bas-carbone</t>
  </si>
  <si>
    <t>Voitures thermiques</t>
  </si>
  <si>
    <t>Voitures essence</t>
  </si>
  <si>
    <t>SDES, L'Argus</t>
  </si>
  <si>
    <t>Voitures diesel</t>
  </si>
  <si>
    <t>Voitures non rechargeables</t>
  </si>
  <si>
    <t>TOTAL voitures particulières</t>
  </si>
  <si>
    <t>Véhicules professionnels</t>
  </si>
  <si>
    <t>Véhicules utilitaires légers bas-carbone</t>
  </si>
  <si>
    <t>Véhicules utilitaires électriques</t>
  </si>
  <si>
    <t>Véhicules utilitaires GNV</t>
  </si>
  <si>
    <t>SDES, Gaz Mobilité</t>
  </si>
  <si>
    <t>Poids lourds bas-carbone</t>
  </si>
  <si>
    <t>Poids lourds électriques</t>
  </si>
  <si>
    <t>Poids lourds GNV hors BOM</t>
  </si>
  <si>
    <t>SDES, Europe Camions</t>
  </si>
  <si>
    <t>Bennes à ordures ménagères électriques</t>
  </si>
  <si>
    <t>Bennes à ordures ménagères GNV</t>
  </si>
  <si>
    <t>SDES, AFGNV</t>
  </si>
  <si>
    <t>Autocars bas-carbone</t>
  </si>
  <si>
    <t>Autocars GNV</t>
  </si>
  <si>
    <t>Véhicules utilitaires diesel</t>
  </si>
  <si>
    <t>SDES, Arval Mobility Observatory</t>
  </si>
  <si>
    <t>Poids lourds diesel</t>
  </si>
  <si>
    <t>SDES, CNR</t>
  </si>
  <si>
    <t>Bennes à ordures ménagères diesel</t>
  </si>
  <si>
    <t>Autocars diesel</t>
  </si>
  <si>
    <t>Véhicules utilitaires thermiques</t>
  </si>
  <si>
    <t>TOTAL véhicules utilitaires</t>
  </si>
  <si>
    <t>Vélos et aménagements cyclables</t>
  </si>
  <si>
    <t>Infrastructures cyclables</t>
  </si>
  <si>
    <t>Extension du réseau cyclable</t>
  </si>
  <si>
    <t>(kilomètres)</t>
  </si>
  <si>
    <t>Geovelo, ADEME</t>
  </si>
  <si>
    <t>Vélos</t>
  </si>
  <si>
    <t>Vélos sans assistance électrique, non dédiés aux loisirs</t>
  </si>
  <si>
    <t>Union Sport &amp; Cycle</t>
  </si>
  <si>
    <t>Vélos à assistance électrique, non dédiés aux loisirs</t>
  </si>
  <si>
    <t>TOTAL vélos et aménagements cyclables</t>
  </si>
  <si>
    <t>Transport fluvial</t>
  </si>
  <si>
    <t>Infrastructures fluviales</t>
  </si>
  <si>
    <t>Transport aérien</t>
  </si>
  <si>
    <t>Infrastructures aéroportuaires</t>
  </si>
  <si>
    <t>Aéroports</t>
  </si>
  <si>
    <t>SDES, Aéroports de Paris</t>
  </si>
  <si>
    <t>Matériel de transport aérien</t>
  </si>
  <si>
    <t>Avions</t>
  </si>
  <si>
    <t>SDES, Air France</t>
  </si>
  <si>
    <t>TOTAL transport aérien</t>
  </si>
  <si>
    <t>Réseau routier</t>
  </si>
  <si>
    <t>Routes</t>
  </si>
  <si>
    <t>TOTAL réseau routier</t>
  </si>
  <si>
    <t>Electricité renouvelable</t>
  </si>
  <si>
    <t>Eolien</t>
  </si>
  <si>
    <t>Eolien terrestre</t>
  </si>
  <si>
    <t>E</t>
  </si>
  <si>
    <t>(MW)</t>
  </si>
  <si>
    <t>SDES, ADEME</t>
  </si>
  <si>
    <t>Eolien en mer</t>
  </si>
  <si>
    <t>Sociétés de projets</t>
  </si>
  <si>
    <t>Photovoltaïque</t>
  </si>
  <si>
    <t>Photovoltaïque centralisé</t>
  </si>
  <si>
    <t>Photovoltaïque décentralisé en résidentiel</t>
  </si>
  <si>
    <t>Photovoltaïque décentralisé hors résidentiel</t>
  </si>
  <si>
    <t>Hydroélectricité</t>
  </si>
  <si>
    <t>ADEME, EDF</t>
  </si>
  <si>
    <t>Biogaz (cogénération)</t>
  </si>
  <si>
    <t>Cogénération biogaz</t>
  </si>
  <si>
    <t>ADEME</t>
  </si>
  <si>
    <t>Biomasse (cogénération)</t>
  </si>
  <si>
    <t>Cogénération biomasse</t>
  </si>
  <si>
    <t>Géothermie haute température</t>
  </si>
  <si>
    <t>Valorisation électricque de la géothermie</t>
  </si>
  <si>
    <t>Déchets (UIOM)</t>
  </si>
  <si>
    <t>Valorisation électricque des déchets</t>
  </si>
  <si>
    <t>Energies marines renouvelables (hors éolien)</t>
  </si>
  <si>
    <t>EMR</t>
  </si>
  <si>
    <t>TOTAL électricité renouvelable</t>
  </si>
  <si>
    <t>Biométhane et chaleur renouvelable</t>
  </si>
  <si>
    <t>Géothermie</t>
  </si>
  <si>
    <t>Géothermie dans le collectif et le tertiaire</t>
  </si>
  <si>
    <t>Géothermie basse énergie</t>
  </si>
  <si>
    <t>Géothermie haute énergie</t>
  </si>
  <si>
    <t>Réseaux de chaleur</t>
  </si>
  <si>
    <t>Construction et extension des réseaux de chaleur</t>
  </si>
  <si>
    <t>H</t>
  </si>
  <si>
    <t>Injection de biométhane</t>
  </si>
  <si>
    <t>Méthanisation à la ferme</t>
  </si>
  <si>
    <t>(GWh-an cap.)</t>
  </si>
  <si>
    <t>GRTgaz, ADEME</t>
  </si>
  <si>
    <t>Méthanisation centralisée</t>
  </si>
  <si>
    <t>Méthanisation à partir de déchets ménagers et assimilés</t>
  </si>
  <si>
    <t>Méthanisation industrielle</t>
  </si>
  <si>
    <t>Méthanisation à partir de stations d'épuration (STEP)</t>
  </si>
  <si>
    <t>Méthanisation à partir d'installations de stockage de déchets non dangereux (ISDND)</t>
  </si>
  <si>
    <t>Chaufferies biomasse</t>
  </si>
  <si>
    <t>Chaufferies biomasse centralisées</t>
  </si>
  <si>
    <t>Chaufferies biomasse dans l'industrie</t>
  </si>
  <si>
    <t>Chaufferies biomasse dans l'agriculture</t>
  </si>
  <si>
    <t>Solaire thermique dans le tertiaire</t>
  </si>
  <si>
    <t>Solaire thermique dans l'industrie</t>
  </si>
  <si>
    <t>Solaire thermique dans l'agriculture</t>
  </si>
  <si>
    <t>TOTAL chaleur renouvelable</t>
  </si>
  <si>
    <t>Nucléaire</t>
  </si>
  <si>
    <t>Rénovation et maintenance du parc nucléaire existant</t>
  </si>
  <si>
    <t xml:space="preserve">Grand Carénage </t>
  </si>
  <si>
    <t>F</t>
  </si>
  <si>
    <t>EDF</t>
  </si>
  <si>
    <t>Construction de centrales nucléaires</t>
  </si>
  <si>
    <t>EPR</t>
  </si>
  <si>
    <t>TOTAL nucléaire</t>
  </si>
  <si>
    <t>Electricité fossile et CCS</t>
  </si>
  <si>
    <t>Centrales thermiques (charbon, fioul, gaz)</t>
  </si>
  <si>
    <t>Centrales thermiques au gaz</t>
  </si>
  <si>
    <t>G</t>
  </si>
  <si>
    <t>RTE, ADEME</t>
  </si>
  <si>
    <t>Centrales thermiques au fioul</t>
  </si>
  <si>
    <t>Centrales thermiques au charbon</t>
  </si>
  <si>
    <t>CCS dont DACs</t>
  </si>
  <si>
    <t>Capture et stockage de carbone</t>
  </si>
  <si>
    <t>TOTAL électricité fossile et CCS</t>
  </si>
  <si>
    <t>Raffineries et biocarburants</t>
  </si>
  <si>
    <t>Raffineries</t>
  </si>
  <si>
    <t>Raffineries fossiles</t>
  </si>
  <si>
    <t>INSEE</t>
  </si>
  <si>
    <t>Raffineries biocarburants</t>
  </si>
  <si>
    <t>Oléoducs</t>
  </si>
  <si>
    <t>Trapil</t>
  </si>
  <si>
    <t>TOTAL raffineries et biocarburants</t>
  </si>
  <si>
    <t>Extraction fossiles</t>
  </si>
  <si>
    <t>Exploration et exploitation des énergies fossiles</t>
  </si>
  <si>
    <t>Extraction pétrole</t>
  </si>
  <si>
    <t>Vermillion</t>
  </si>
  <si>
    <t>Exploration pétrole</t>
  </si>
  <si>
    <t>TotalEnergies</t>
  </si>
  <si>
    <t>TOTAL extraction fossiles</t>
  </si>
  <si>
    <t>Power to X</t>
  </si>
  <si>
    <t>Electrolyseurs</t>
  </si>
  <si>
    <t>Production d'hydrogène</t>
  </si>
  <si>
    <t>Méthanation</t>
  </si>
  <si>
    <t>Production de CH4 à partir d'H2 et de CO2</t>
  </si>
  <si>
    <t>Réseaux électriques</t>
  </si>
  <si>
    <t>Batteries</t>
  </si>
  <si>
    <t>Utility-scale / grandes batteries</t>
  </si>
  <si>
    <t>Réseaux de transport d'électricité - raccordements et renforcements</t>
  </si>
  <si>
    <t>RTE</t>
  </si>
  <si>
    <t>Réseaux de distribution d'électricité - raccordements et renforcements</t>
  </si>
  <si>
    <t>Enedis</t>
  </si>
  <si>
    <t>Réseaux de transport d'électricité - autres</t>
  </si>
  <si>
    <t>Réseaux de distribution d'électricité - autres</t>
  </si>
  <si>
    <t>TOTAL réseaux électriques</t>
  </si>
  <si>
    <t>Réseaux gaziers</t>
  </si>
  <si>
    <t>Réseaux de gaz</t>
  </si>
  <si>
    <t>Réseaux de transport de gaz</t>
  </si>
  <si>
    <t>GRTgaz, Téréga</t>
  </si>
  <si>
    <t>nd</t>
  </si>
  <si>
    <t>Réseaux de distribution de gaz</t>
  </si>
  <si>
    <t>GRDF</t>
  </si>
  <si>
    <t>Terminaux méthaniers</t>
  </si>
  <si>
    <t>CRE, Dunkerque LNG</t>
  </si>
  <si>
    <t>Réseaux hydrogène</t>
  </si>
  <si>
    <t>TOTAL réseaux gaziers</t>
  </si>
  <si>
    <t>TOTAL DES INVESTISSEMENTS</t>
  </si>
  <si>
    <t>— Investissements climat</t>
  </si>
  <si>
    <t>— Investissements fossiles</t>
  </si>
  <si>
    <t>— Autres investissements</t>
  </si>
  <si>
    <t>Présentation des investissements ed2022</t>
  </si>
  <si>
    <t>Investissements climat par secteur ed2022</t>
  </si>
  <si>
    <t>Performance énergétique des bâtiments neufs</t>
  </si>
  <si>
    <t>*</t>
  </si>
  <si>
    <t>Rénovation énergétique des bâtiments</t>
  </si>
  <si>
    <t>Décarbonation du transport routier</t>
  </si>
  <si>
    <t>Infrastructures et matériel de report modal</t>
  </si>
  <si>
    <t>Energies renouvelables et réseaux de chaleur</t>
  </si>
  <si>
    <t>Total des investissements climat</t>
  </si>
  <si>
    <t>Investissements fossiles par secteur ed2022</t>
  </si>
  <si>
    <t>Véhicules professionnels thermiques</t>
  </si>
  <si>
    <t>Production et distribution d'énergies fossiles</t>
  </si>
  <si>
    <t>Total des investissements fossiles</t>
  </si>
  <si>
    <t>Présentation des investissements par chapitre</t>
  </si>
  <si>
    <t>Investissements par chapitre</t>
  </si>
  <si>
    <t>Construction</t>
  </si>
  <si>
    <t>Véhicules utilitaires</t>
  </si>
  <si>
    <t>Transport maritime</t>
  </si>
  <si>
    <t>Total des investissements</t>
  </si>
  <si>
    <t>Investissements climat par chapitre</t>
  </si>
  <si>
    <t>Investissements fossiles par chapitre</t>
  </si>
  <si>
    <t>Présentation des investissements par secteur</t>
  </si>
  <si>
    <t>Investissements par secteur</t>
  </si>
  <si>
    <t>Rénovation</t>
  </si>
  <si>
    <t>Infrastructures de transport</t>
  </si>
  <si>
    <t>Véhicules</t>
  </si>
  <si>
    <t>Renouvelables</t>
  </si>
  <si>
    <t>Fossiles et CCS</t>
  </si>
  <si>
    <t>Réseaux et power to X</t>
  </si>
  <si>
    <t>Investissements climat par secteur</t>
  </si>
  <si>
    <t>Investissements fossiles par secteur</t>
  </si>
  <si>
    <t>2023p : projection pour 2023</t>
  </si>
  <si>
    <t>Groupe SNCF</t>
  </si>
  <si>
    <t>SDES, Les Echos</t>
  </si>
  <si>
    <t>SDES, Renault Trucks</t>
  </si>
  <si>
    <t>IDF Mobilités</t>
  </si>
  <si>
    <t>Annexe 2 - Tableau des investissements climat et fossiles réalisés (2011-2023)</t>
  </si>
  <si>
    <t>Panorama des financements climat - édition 2023</t>
  </si>
  <si>
    <t>Chaudières gaz et fioul</t>
  </si>
  <si>
    <t>Tramways, métros et trains en IDF</t>
  </si>
  <si>
    <t>En euros courants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</si>
</sst>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0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b/>
      <sz val="11"/>
      <name val="Arial"/>
      <family val="2"/>
      <scheme val="minor"/>
    </font>
    <font>
      <b/>
      <i/>
      <sz val="11"/>
      <color theme="1"/>
      <name val="Arial"/>
      <family val="2"/>
      <scheme val="minor"/>
    </font>
    <font>
      <i/>
      <sz val="11"/>
      <color theme="1"/>
      <name val="Arial"/>
      <family val="2"/>
      <scheme val="minor"/>
    </font>
    <font>
      <b/>
      <i/>
      <sz val="11"/>
      <name val="Arial"/>
      <family val="2"/>
      <scheme val="minor"/>
    </font>
    <font>
      <b/>
      <sz val="18"/>
      <color theme="1"/>
      <name val="Arial"/>
      <family val="2"/>
      <scheme val="minor"/>
    </font>
    <font>
      <b/>
      <sz val="12"/>
      <color theme="0"/>
      <name val="Arial"/>
      <family val="2"/>
      <scheme val="minor"/>
    </font>
    <font>
      <b/>
      <sz val="12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sz val="24"/>
      <color theme="1"/>
      <name val="Arial"/>
      <family val="2"/>
      <scheme val="minor"/>
    </font>
    <font>
      <b/>
      <sz val="26"/>
      <color theme="1"/>
      <name val="Arial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/>
    </xf>
    <xf numFmtId="0" fontId="0" fillId="0" borderId="4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0" fillId="0" borderId="4" xfId="0" applyBorder="1" applyAlignment="1">
      <alignment horizontal="left" vertical="center" indent="1"/>
    </xf>
    <xf numFmtId="0" fontId="4" fillId="3" borderId="0" xfId="0" applyFont="1" applyFill="1" applyAlignment="1">
      <alignment vertical="center"/>
    </xf>
    <xf numFmtId="3" fontId="7" fillId="2" borderId="4" xfId="0" applyNumberFormat="1" applyFont="1" applyFill="1" applyBorder="1" applyAlignment="1">
      <alignment horizontal="right" vertical="center" indent="1"/>
    </xf>
    <xf numFmtId="3" fontId="0" fillId="0" borderId="0" xfId="0" applyNumberFormat="1" applyAlignment="1">
      <alignment vertical="center"/>
    </xf>
    <xf numFmtId="3" fontId="7" fillId="2" borderId="5" xfId="0" applyNumberFormat="1" applyFont="1" applyFill="1" applyBorder="1" applyAlignment="1">
      <alignment horizontal="right" vertical="center" indent="1"/>
    </xf>
    <xf numFmtId="0" fontId="3" fillId="4" borderId="4" xfId="0" applyFont="1" applyFill="1" applyBorder="1" applyAlignment="1">
      <alignment vertical="center"/>
    </xf>
    <xf numFmtId="0" fontId="0" fillId="4" borderId="0" xfId="0" applyFill="1" applyAlignment="1">
      <alignment vertical="center"/>
    </xf>
    <xf numFmtId="3" fontId="3" fillId="4" borderId="4" xfId="0" applyNumberFormat="1" applyFont="1" applyFill="1" applyBorder="1" applyAlignment="1">
      <alignment vertical="center"/>
    </xf>
    <xf numFmtId="3" fontId="7" fillId="4" borderId="5" xfId="0" applyNumberFormat="1" applyFont="1" applyFill="1" applyBorder="1" applyAlignment="1">
      <alignment horizontal="right" vertical="center" indent="1"/>
    </xf>
    <xf numFmtId="9" fontId="0" fillId="0" borderId="0" xfId="1" applyFont="1" applyAlignment="1">
      <alignment vertical="center"/>
    </xf>
    <xf numFmtId="0" fontId="8" fillId="0" borderId="4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4" xfId="0" applyFont="1" applyBorder="1" applyAlignment="1">
      <alignment horizontal="left" vertical="center" indent="1"/>
    </xf>
    <xf numFmtId="3" fontId="9" fillId="0" borderId="0" xfId="0" applyNumberFormat="1" applyFont="1" applyAlignment="1">
      <alignment vertical="center"/>
    </xf>
    <xf numFmtId="3" fontId="10" fillId="2" borderId="5" xfId="0" applyNumberFormat="1" applyFont="1" applyFill="1" applyBorder="1" applyAlignment="1">
      <alignment horizontal="right" vertical="center" indent="1"/>
    </xf>
    <xf numFmtId="3" fontId="7" fillId="0" borderId="4" xfId="0" applyNumberFormat="1" applyFont="1" applyBorder="1" applyAlignment="1">
      <alignment horizontal="right" vertical="center" indent="1"/>
    </xf>
    <xf numFmtId="3" fontId="7" fillId="0" borderId="5" xfId="0" applyNumberFormat="1" applyFont="1" applyBorder="1" applyAlignment="1">
      <alignment horizontal="right" vertical="center" indent="1"/>
    </xf>
    <xf numFmtId="0" fontId="0" fillId="5" borderId="0" xfId="0" applyFill="1" applyAlignment="1">
      <alignment vertical="center"/>
    </xf>
    <xf numFmtId="9" fontId="0" fillId="0" borderId="5" xfId="1" applyFont="1" applyBorder="1" applyAlignment="1">
      <alignment vertical="center"/>
    </xf>
    <xf numFmtId="3" fontId="7" fillId="6" borderId="4" xfId="0" applyNumberFormat="1" applyFont="1" applyFill="1" applyBorder="1" applyAlignment="1">
      <alignment horizontal="right" vertical="center" indent="1"/>
    </xf>
    <xf numFmtId="3" fontId="7" fillId="6" borderId="5" xfId="0" applyNumberFormat="1" applyFont="1" applyFill="1" applyBorder="1" applyAlignment="1">
      <alignment horizontal="right" vertical="center" indent="1"/>
    </xf>
    <xf numFmtId="0" fontId="4" fillId="0" borderId="0" xfId="0" applyFont="1" applyAlignment="1">
      <alignment vertical="center"/>
    </xf>
    <xf numFmtId="0" fontId="4" fillId="7" borderId="0" xfId="0" applyFont="1" applyFill="1" applyAlignment="1">
      <alignment vertical="center"/>
    </xf>
    <xf numFmtId="0" fontId="0" fillId="8" borderId="0" xfId="0" applyFill="1" applyAlignment="1">
      <alignment vertical="center"/>
    </xf>
    <xf numFmtId="3" fontId="0" fillId="0" borderId="5" xfId="0" applyNumberFormat="1" applyBorder="1" applyAlignment="1">
      <alignment vertical="center"/>
    </xf>
    <xf numFmtId="3" fontId="0" fillId="0" borderId="4" xfId="0" applyNumberFormat="1" applyBorder="1" applyAlignment="1">
      <alignment vertical="center"/>
    </xf>
    <xf numFmtId="9" fontId="0" fillId="0" borderId="4" xfId="1" applyFont="1" applyBorder="1" applyAlignment="1">
      <alignment vertical="center"/>
    </xf>
    <xf numFmtId="0" fontId="0" fillId="0" borderId="6" xfId="0" applyBorder="1" applyAlignment="1">
      <alignment horizontal="left" vertical="center" inden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6" xfId="0" applyBorder="1" applyAlignment="1">
      <alignment vertical="center"/>
    </xf>
    <xf numFmtId="0" fontId="11" fillId="0" borderId="4" xfId="0" applyFont="1" applyBorder="1" applyAlignment="1">
      <alignment horizontal="left" vertical="center"/>
    </xf>
    <xf numFmtId="3" fontId="3" fillId="0" borderId="5" xfId="0" applyNumberFormat="1" applyFont="1" applyBorder="1" applyAlignment="1">
      <alignment horizontal="right" vertical="center" indent="1"/>
    </xf>
    <xf numFmtId="0" fontId="12" fillId="3" borderId="4" xfId="0" applyFont="1" applyFill="1" applyBorder="1" applyAlignment="1">
      <alignment vertical="center"/>
    </xf>
    <xf numFmtId="3" fontId="2" fillId="3" borderId="5" xfId="0" applyNumberFormat="1" applyFont="1" applyFill="1" applyBorder="1" applyAlignment="1">
      <alignment horizontal="right" vertical="center" indent="1"/>
    </xf>
    <xf numFmtId="0" fontId="12" fillId="7" borderId="4" xfId="0" applyFont="1" applyFill="1" applyBorder="1" applyAlignment="1">
      <alignment vertical="center"/>
    </xf>
    <xf numFmtId="3" fontId="2" fillId="7" borderId="5" xfId="0" applyNumberFormat="1" applyFont="1" applyFill="1" applyBorder="1" applyAlignment="1">
      <alignment horizontal="right" vertical="center" indent="1"/>
    </xf>
    <xf numFmtId="0" fontId="13" fillId="5" borderId="6" xfId="0" applyFont="1" applyFill="1" applyBorder="1" applyAlignment="1">
      <alignment vertical="center"/>
    </xf>
    <xf numFmtId="0" fontId="0" fillId="5" borderId="7" xfId="0" applyFill="1" applyBorder="1" applyAlignment="1">
      <alignment vertical="center"/>
    </xf>
    <xf numFmtId="3" fontId="3" fillId="5" borderId="8" xfId="0" applyNumberFormat="1" applyFont="1" applyFill="1" applyBorder="1" applyAlignment="1">
      <alignment horizontal="right" vertical="center" indent="1"/>
    </xf>
    <xf numFmtId="0" fontId="4" fillId="3" borderId="4" xfId="0" applyFont="1" applyFill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0" fontId="14" fillId="0" borderId="4" xfId="0" applyFont="1" applyBorder="1" applyAlignment="1">
      <alignment vertical="center"/>
    </xf>
    <xf numFmtId="3" fontId="0" fillId="0" borderId="5" xfId="0" applyNumberFormat="1" applyBorder="1" applyAlignment="1">
      <alignment horizontal="right" vertical="center" indent="1"/>
    </xf>
    <xf numFmtId="0" fontId="13" fillId="0" borderId="6" xfId="0" applyFont="1" applyBorder="1" applyAlignment="1">
      <alignment vertical="center"/>
    </xf>
    <xf numFmtId="0" fontId="12" fillId="7" borderId="1" xfId="0" applyFont="1" applyFill="1" applyBorder="1" applyAlignment="1">
      <alignment vertical="center"/>
    </xf>
    <xf numFmtId="0" fontId="4" fillId="7" borderId="2" xfId="0" applyFont="1" applyFill="1" applyBorder="1" applyAlignment="1">
      <alignment vertical="center"/>
    </xf>
    <xf numFmtId="0" fontId="4" fillId="7" borderId="1" xfId="0" applyFont="1" applyFill="1" applyBorder="1" applyAlignment="1">
      <alignment vertical="center"/>
    </xf>
    <xf numFmtId="0" fontId="4" fillId="7" borderId="3" xfId="0" applyFont="1" applyFill="1" applyBorder="1" applyAlignment="1">
      <alignment vertical="center"/>
    </xf>
    <xf numFmtId="3" fontId="3" fillId="0" borderId="8" xfId="0" applyNumberFormat="1" applyFont="1" applyBorder="1" applyAlignment="1">
      <alignment horizontal="right" vertical="center" indent="1"/>
    </xf>
    <xf numFmtId="0" fontId="12" fillId="9" borderId="4" xfId="0" applyFont="1" applyFill="1" applyBorder="1" applyAlignment="1">
      <alignment vertical="center"/>
    </xf>
    <xf numFmtId="0" fontId="4" fillId="9" borderId="0" xfId="0" applyFont="1" applyFill="1" applyAlignment="1">
      <alignment vertical="center"/>
    </xf>
    <xf numFmtId="0" fontId="4" fillId="9" borderId="4" xfId="0" applyFont="1" applyFill="1" applyBorder="1" applyAlignment="1">
      <alignment vertical="center"/>
    </xf>
    <xf numFmtId="0" fontId="4" fillId="9" borderId="5" xfId="0" applyFont="1" applyFill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Excel">
  <a:themeElements>
    <a:clrScheme name="Office I4CE">
      <a:dk1>
        <a:srgbClr val="404041"/>
      </a:dk1>
      <a:lt1>
        <a:sysClr val="window" lastClr="FFFFFF"/>
      </a:lt1>
      <a:dk2>
        <a:srgbClr val="0B4EA2"/>
      </a:dk2>
      <a:lt2>
        <a:srgbClr val="EEECE1"/>
      </a:lt2>
      <a:accent1>
        <a:srgbClr val="289CDB"/>
      </a:accent1>
      <a:accent2>
        <a:srgbClr val="C94450"/>
      </a:accent2>
      <a:accent3>
        <a:srgbClr val="ACC435"/>
      </a:accent3>
      <a:accent4>
        <a:srgbClr val="944E94"/>
      </a:accent4>
      <a:accent5>
        <a:srgbClr val="87C0C2"/>
      </a:accent5>
      <a:accent6>
        <a:srgbClr val="E09C35"/>
      </a:accent6>
      <a:hlink>
        <a:srgbClr val="0000FF"/>
      </a:hlink>
      <a:folHlink>
        <a:srgbClr val="800080"/>
      </a:folHlink>
    </a:clrScheme>
    <a:fontScheme name="Office Classique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2282E-2617-4E22-A9B4-0E1A20EA9D45}">
  <dimension ref="A2:BA510"/>
  <sheetViews>
    <sheetView showGridLines="0" tabSelected="1" zoomScale="55" zoomScaleNormal="55" workbookViewId="0">
      <pane xSplit="7" ySplit="10" topLeftCell="U11" activePane="bottomRight" state="frozen"/>
      <selection pane="topRight" activeCell="C6" sqref="C6"/>
      <selection pane="bottomLeft" activeCell="C6" sqref="C6"/>
      <selection pane="bottomRight"/>
    </sheetView>
  </sheetViews>
  <sheetFormatPr baseColWidth="10" defaultColWidth="11.5" defaultRowHeight="14" outlineLevelRow="2" outlineLevelCol="1" x14ac:dyDescent="0.3"/>
  <cols>
    <col min="1" max="1" width="11.5" style="1"/>
    <col min="2" max="2" width="79.58203125" style="1" customWidth="1"/>
    <col min="3" max="5" width="11.5" style="1"/>
    <col min="6" max="6" width="48" style="1" customWidth="1"/>
    <col min="7" max="7" width="28.9140625" style="1" customWidth="1"/>
    <col min="8" max="13" width="10.9140625" style="1" hidden="1" customWidth="1" outlineLevel="1"/>
    <col min="14" max="14" width="10.9140625" style="1" customWidth="1" collapsed="1"/>
    <col min="15" max="43" width="10.9140625" style="1" customWidth="1"/>
    <col min="44" max="44" width="14.08203125" style="1" customWidth="1"/>
    <col min="45" max="46" width="11.9140625" style="1" customWidth="1"/>
    <col min="47" max="47" width="15.4140625" style="1" customWidth="1"/>
    <col min="48" max="52" width="11.9140625" style="1" customWidth="1"/>
    <col min="53" max="16384" width="11.5" style="1"/>
  </cols>
  <sheetData>
    <row r="2" spans="1:52" ht="32.5" x14ac:dyDescent="0.3">
      <c r="B2" s="80" t="s">
        <v>352</v>
      </c>
    </row>
    <row r="4" spans="1:52" ht="30" x14ac:dyDescent="0.3">
      <c r="B4" s="79" t="s">
        <v>351</v>
      </c>
    </row>
    <row r="6" spans="1:52" x14ac:dyDescent="0.3">
      <c r="A6" s="2"/>
      <c r="B6" s="2"/>
    </row>
    <row r="7" spans="1:52" ht="48" customHeight="1" x14ac:dyDescent="0.3">
      <c r="B7" s="84" t="s">
        <v>355</v>
      </c>
      <c r="C7" s="3"/>
      <c r="D7" s="3"/>
      <c r="E7" s="3"/>
      <c r="F7" s="3"/>
      <c r="G7" s="4"/>
      <c r="H7" s="82" t="s">
        <v>0</v>
      </c>
      <c r="I7" s="82"/>
      <c r="J7" s="82"/>
      <c r="K7" s="82"/>
      <c r="L7" s="82"/>
      <c r="M7" s="83"/>
      <c r="N7" s="81" t="s">
        <v>1</v>
      </c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2"/>
      <c r="AU7" s="82"/>
      <c r="AV7" s="82"/>
      <c r="AW7" s="82"/>
      <c r="AX7" s="82"/>
      <c r="AY7" s="82"/>
      <c r="AZ7" s="83"/>
    </row>
    <row r="8" spans="1:52" ht="27" customHeight="1" x14ac:dyDescent="0.3">
      <c r="B8" s="5"/>
      <c r="G8" s="6"/>
      <c r="H8" s="81">
        <v>2020</v>
      </c>
      <c r="I8" s="82"/>
      <c r="J8" s="83"/>
      <c r="K8" s="81">
        <v>2021</v>
      </c>
      <c r="L8" s="82"/>
      <c r="M8" s="83"/>
      <c r="N8" s="81">
        <v>2011</v>
      </c>
      <c r="O8" s="82"/>
      <c r="P8" s="83"/>
      <c r="Q8" s="81">
        <v>2012</v>
      </c>
      <c r="R8" s="82"/>
      <c r="S8" s="83"/>
      <c r="T8" s="81">
        <v>2013</v>
      </c>
      <c r="U8" s="82"/>
      <c r="V8" s="83"/>
      <c r="W8" s="81">
        <v>2014</v>
      </c>
      <c r="X8" s="82"/>
      <c r="Y8" s="83"/>
      <c r="Z8" s="81">
        <v>2015</v>
      </c>
      <c r="AA8" s="82"/>
      <c r="AB8" s="83"/>
      <c r="AC8" s="81">
        <v>2016</v>
      </c>
      <c r="AD8" s="82"/>
      <c r="AE8" s="83"/>
      <c r="AF8" s="81">
        <v>2017</v>
      </c>
      <c r="AG8" s="82"/>
      <c r="AH8" s="83"/>
      <c r="AI8" s="81">
        <v>2018</v>
      </c>
      <c r="AJ8" s="82"/>
      <c r="AK8" s="83"/>
      <c r="AL8" s="81">
        <v>2019</v>
      </c>
      <c r="AM8" s="82"/>
      <c r="AN8" s="83"/>
      <c r="AO8" s="81">
        <v>2020</v>
      </c>
      <c r="AP8" s="82"/>
      <c r="AQ8" s="83"/>
      <c r="AR8" s="81">
        <v>2021</v>
      </c>
      <c r="AS8" s="82"/>
      <c r="AT8" s="83"/>
      <c r="AU8" s="81">
        <v>2022</v>
      </c>
      <c r="AV8" s="82"/>
      <c r="AW8" s="83"/>
      <c r="AX8" s="81" t="s">
        <v>2</v>
      </c>
      <c r="AY8" s="82"/>
      <c r="AZ8" s="83"/>
    </row>
    <row r="9" spans="1:52" x14ac:dyDescent="0.3">
      <c r="B9" s="7" t="s">
        <v>3</v>
      </c>
      <c r="C9" s="8" t="s">
        <v>4</v>
      </c>
      <c r="D9" s="8" t="s">
        <v>5</v>
      </c>
      <c r="E9" s="8" t="s">
        <v>6</v>
      </c>
      <c r="F9" s="8" t="s">
        <v>7</v>
      </c>
      <c r="G9" s="8" t="s">
        <v>8</v>
      </c>
      <c r="H9" s="9" t="s">
        <v>9</v>
      </c>
      <c r="I9" s="10" t="s">
        <v>10</v>
      </c>
      <c r="J9" s="11" t="s">
        <v>11</v>
      </c>
      <c r="K9" s="9" t="s">
        <v>9</v>
      </c>
      <c r="L9" s="10" t="s">
        <v>10</v>
      </c>
      <c r="M9" s="11" t="s">
        <v>11</v>
      </c>
      <c r="N9" s="9" t="s">
        <v>9</v>
      </c>
      <c r="O9" s="10" t="s">
        <v>10</v>
      </c>
      <c r="P9" s="11" t="s">
        <v>11</v>
      </c>
      <c r="Q9" s="9" t="s">
        <v>9</v>
      </c>
      <c r="R9" s="10" t="s">
        <v>10</v>
      </c>
      <c r="S9" s="11" t="s">
        <v>11</v>
      </c>
      <c r="T9" s="9" t="s">
        <v>9</v>
      </c>
      <c r="U9" s="10" t="s">
        <v>10</v>
      </c>
      <c r="V9" s="11" t="s">
        <v>11</v>
      </c>
      <c r="W9" s="9" t="s">
        <v>9</v>
      </c>
      <c r="X9" s="10" t="s">
        <v>10</v>
      </c>
      <c r="Y9" s="11" t="s">
        <v>11</v>
      </c>
      <c r="Z9" s="9" t="s">
        <v>9</v>
      </c>
      <c r="AA9" s="10" t="s">
        <v>10</v>
      </c>
      <c r="AB9" s="11" t="s">
        <v>11</v>
      </c>
      <c r="AC9" s="9" t="s">
        <v>9</v>
      </c>
      <c r="AD9" s="10" t="s">
        <v>10</v>
      </c>
      <c r="AE9" s="11" t="s">
        <v>11</v>
      </c>
      <c r="AF9" s="9" t="s">
        <v>9</v>
      </c>
      <c r="AG9" s="10" t="s">
        <v>10</v>
      </c>
      <c r="AH9" s="11" t="s">
        <v>11</v>
      </c>
      <c r="AI9" s="9" t="s">
        <v>9</v>
      </c>
      <c r="AJ9" s="10" t="s">
        <v>10</v>
      </c>
      <c r="AK9" s="11" t="s">
        <v>11</v>
      </c>
      <c r="AL9" s="9" t="s">
        <v>9</v>
      </c>
      <c r="AM9" s="10" t="s">
        <v>10</v>
      </c>
      <c r="AN9" s="11" t="s">
        <v>11</v>
      </c>
      <c r="AO9" s="9" t="s">
        <v>9</v>
      </c>
      <c r="AP9" s="10" t="s">
        <v>10</v>
      </c>
      <c r="AQ9" s="11" t="s">
        <v>11</v>
      </c>
      <c r="AR9" s="9" t="s">
        <v>9</v>
      </c>
      <c r="AS9" s="10" t="s">
        <v>10</v>
      </c>
      <c r="AT9" s="11" t="s">
        <v>11</v>
      </c>
      <c r="AU9" s="9" t="s">
        <v>9</v>
      </c>
      <c r="AV9" s="10" t="s">
        <v>10</v>
      </c>
      <c r="AW9" s="11" t="s">
        <v>11</v>
      </c>
      <c r="AX9" s="9" t="s">
        <v>9</v>
      </c>
      <c r="AY9" s="10" t="s">
        <v>10</v>
      </c>
      <c r="AZ9" s="11" t="s">
        <v>11</v>
      </c>
    </row>
    <row r="10" spans="1:52" x14ac:dyDescent="0.3">
      <c r="B10" s="12"/>
      <c r="C10" s="13"/>
      <c r="D10" s="13"/>
      <c r="E10" s="13"/>
      <c r="F10" s="13"/>
      <c r="G10" s="13"/>
      <c r="H10" s="14" t="s">
        <v>7</v>
      </c>
      <c r="I10" s="15" t="s">
        <v>12</v>
      </c>
      <c r="J10" s="16" t="s">
        <v>13</v>
      </c>
      <c r="K10" s="14" t="s">
        <v>7</v>
      </c>
      <c r="L10" s="15" t="s">
        <v>12</v>
      </c>
      <c r="M10" s="16" t="s">
        <v>13</v>
      </c>
      <c r="N10" s="14" t="s">
        <v>7</v>
      </c>
      <c r="O10" s="15" t="s">
        <v>12</v>
      </c>
      <c r="P10" s="16" t="s">
        <v>13</v>
      </c>
      <c r="Q10" s="14" t="s">
        <v>7</v>
      </c>
      <c r="R10" s="15" t="s">
        <v>12</v>
      </c>
      <c r="S10" s="16" t="s">
        <v>13</v>
      </c>
      <c r="T10" s="14" t="s">
        <v>7</v>
      </c>
      <c r="U10" s="15" t="s">
        <v>12</v>
      </c>
      <c r="V10" s="16" t="s">
        <v>13</v>
      </c>
      <c r="W10" s="14" t="s">
        <v>7</v>
      </c>
      <c r="X10" s="15" t="s">
        <v>12</v>
      </c>
      <c r="Y10" s="16" t="s">
        <v>13</v>
      </c>
      <c r="Z10" s="14" t="s">
        <v>7</v>
      </c>
      <c r="AA10" s="15" t="s">
        <v>12</v>
      </c>
      <c r="AB10" s="16" t="s">
        <v>13</v>
      </c>
      <c r="AC10" s="14" t="s">
        <v>7</v>
      </c>
      <c r="AD10" s="15" t="s">
        <v>12</v>
      </c>
      <c r="AE10" s="16" t="s">
        <v>13</v>
      </c>
      <c r="AF10" s="14" t="s">
        <v>7</v>
      </c>
      <c r="AG10" s="15" t="s">
        <v>12</v>
      </c>
      <c r="AH10" s="16" t="s">
        <v>13</v>
      </c>
      <c r="AI10" s="14" t="s">
        <v>7</v>
      </c>
      <c r="AJ10" s="15" t="s">
        <v>12</v>
      </c>
      <c r="AK10" s="16" t="s">
        <v>13</v>
      </c>
      <c r="AL10" s="14" t="s">
        <v>7</v>
      </c>
      <c r="AM10" s="15" t="s">
        <v>12</v>
      </c>
      <c r="AN10" s="16" t="s">
        <v>13</v>
      </c>
      <c r="AO10" s="14" t="s">
        <v>7</v>
      </c>
      <c r="AP10" s="15" t="s">
        <v>12</v>
      </c>
      <c r="AQ10" s="16" t="s">
        <v>13</v>
      </c>
      <c r="AR10" s="14" t="s">
        <v>7</v>
      </c>
      <c r="AS10" s="15" t="s">
        <v>12</v>
      </c>
      <c r="AT10" s="16" t="s">
        <v>13</v>
      </c>
      <c r="AU10" s="14" t="s">
        <v>7</v>
      </c>
      <c r="AV10" s="15" t="s">
        <v>12</v>
      </c>
      <c r="AW10" s="16" t="s">
        <v>13</v>
      </c>
      <c r="AX10" s="14" t="s">
        <v>7</v>
      </c>
      <c r="AY10" s="15" t="s">
        <v>12</v>
      </c>
      <c r="AZ10" s="16" t="s">
        <v>13</v>
      </c>
    </row>
    <row r="11" spans="1:52" ht="18" customHeight="1" x14ac:dyDescent="0.3">
      <c r="A11" s="17"/>
      <c r="B11" s="18" t="s">
        <v>14</v>
      </c>
      <c r="H11" s="19"/>
      <c r="J11" s="6"/>
      <c r="K11" s="19"/>
      <c r="M11" s="6"/>
      <c r="N11" s="19"/>
      <c r="P11" s="6"/>
      <c r="Q11" s="19"/>
      <c r="S11" s="6"/>
      <c r="T11" s="19"/>
      <c r="V11" s="6"/>
      <c r="W11" s="19"/>
      <c r="Y11" s="6"/>
      <c r="Z11" s="19"/>
      <c r="AB11" s="6"/>
      <c r="AC11" s="19"/>
      <c r="AE11" s="6"/>
      <c r="AF11" s="19"/>
      <c r="AH11" s="6"/>
      <c r="AI11" s="19"/>
      <c r="AK11" s="6"/>
      <c r="AL11" s="19"/>
      <c r="AN11" s="6"/>
      <c r="AO11" s="19"/>
      <c r="AQ11" s="6"/>
      <c r="AR11" s="19"/>
      <c r="AT11" s="6"/>
      <c r="AU11" s="19"/>
      <c r="AW11" s="6"/>
      <c r="AX11" s="19"/>
      <c r="AZ11" s="6"/>
    </row>
    <row r="12" spans="1:52" ht="18" customHeight="1" x14ac:dyDescent="0.3">
      <c r="A12" s="17"/>
      <c r="B12" s="20"/>
      <c r="H12" s="19"/>
      <c r="J12" s="6"/>
      <c r="K12" s="19"/>
      <c r="M12" s="6"/>
      <c r="N12" s="19"/>
      <c r="P12" s="6"/>
      <c r="Q12" s="19"/>
      <c r="S12" s="6"/>
      <c r="T12" s="19"/>
      <c r="V12" s="6"/>
      <c r="W12" s="19"/>
      <c r="Y12" s="6"/>
      <c r="Z12" s="19"/>
      <c r="AB12" s="6"/>
      <c r="AC12" s="19"/>
      <c r="AE12" s="6"/>
      <c r="AF12" s="19"/>
      <c r="AH12" s="6"/>
      <c r="AI12" s="19"/>
      <c r="AK12" s="6"/>
      <c r="AL12" s="19"/>
      <c r="AN12" s="6"/>
      <c r="AO12" s="19"/>
      <c r="AQ12" s="6"/>
      <c r="AR12" s="19"/>
      <c r="AT12" s="6"/>
      <c r="AU12" s="19"/>
      <c r="AW12" s="6"/>
      <c r="AX12" s="19"/>
      <c r="AZ12" s="6"/>
    </row>
    <row r="13" spans="1:52" ht="18" customHeight="1" x14ac:dyDescent="0.3">
      <c r="B13" s="21" t="s">
        <v>15</v>
      </c>
      <c r="H13" s="19"/>
      <c r="J13" s="6"/>
      <c r="K13" s="19"/>
      <c r="M13" s="6"/>
      <c r="N13" s="19"/>
      <c r="P13" s="6"/>
      <c r="Q13" s="19"/>
      <c r="S13" s="6"/>
      <c r="T13" s="19"/>
      <c r="V13" s="6"/>
      <c r="W13" s="19"/>
      <c r="Y13" s="6"/>
      <c r="Z13" s="19"/>
      <c r="AB13" s="6"/>
      <c r="AC13" s="19"/>
      <c r="AE13" s="6"/>
      <c r="AF13" s="19"/>
      <c r="AH13" s="6"/>
      <c r="AI13" s="19"/>
      <c r="AK13" s="6"/>
      <c r="AL13" s="19"/>
      <c r="AN13" s="6"/>
      <c r="AO13" s="19"/>
      <c r="AQ13" s="6"/>
      <c r="AR13" s="19"/>
      <c r="AT13" s="6"/>
      <c r="AU13" s="19"/>
      <c r="AW13" s="6"/>
      <c r="AX13" s="19"/>
      <c r="AZ13" s="6"/>
    </row>
    <row r="14" spans="1:52" ht="18" customHeight="1" x14ac:dyDescent="0.3">
      <c r="B14" s="22" t="s">
        <v>16</v>
      </c>
      <c r="C14" s="1">
        <v>1</v>
      </c>
      <c r="D14" s="1" t="s">
        <v>17</v>
      </c>
      <c r="E14" s="23" t="s">
        <v>18</v>
      </c>
      <c r="F14" s="1" t="s">
        <v>19</v>
      </c>
      <c r="G14" s="1" t="s">
        <v>20</v>
      </c>
      <c r="H14" s="24">
        <v>259576.11800634468</v>
      </c>
      <c r="I14" s="25">
        <f t="shared" ref="I14:I15" si="0">J14*10^6/H14</f>
        <v>47192.995595961278</v>
      </c>
      <c r="J14" s="26">
        <v>12250.174593890149</v>
      </c>
      <c r="K14" s="24">
        <v>289441.48705000541</v>
      </c>
      <c r="L14" s="25">
        <f t="shared" ref="L14:L15" si="1">M14*10^6/K14</f>
        <v>50033.580723163614</v>
      </c>
      <c r="M14" s="26">
        <v>14481.794006948961</v>
      </c>
      <c r="N14" s="24">
        <v>343339.34816717403</v>
      </c>
      <c r="O14" s="25">
        <f t="shared" ref="O14:O15" si="2">P14*10^6/N14</f>
        <v>36015.580299258894</v>
      </c>
      <c r="P14" s="26">
        <v>12365.565863810063</v>
      </c>
      <c r="Q14" s="24">
        <v>339128.88079065393</v>
      </c>
      <c r="R14" s="25">
        <f t="shared" ref="R14:R15" si="3">S14*10^6/Q14</f>
        <v>37492.475154358792</v>
      </c>
      <c r="S14" s="26">
        <v>12714.781137169099</v>
      </c>
      <c r="T14" s="24">
        <v>325836.72452268197</v>
      </c>
      <c r="U14" s="25">
        <f t="shared" ref="U14:U15" si="4">V14*10^6/T14</f>
        <v>38816.81715327967</v>
      </c>
      <c r="V14" s="26">
        <v>12647.944557620505</v>
      </c>
      <c r="W14" s="24">
        <v>285323.00180735299</v>
      </c>
      <c r="X14" s="25">
        <f t="shared" ref="X14:X15" si="5">Y14*10^6/W14</f>
        <v>41645.614555043321</v>
      </c>
      <c r="Y14" s="26">
        <v>11882.451756956951</v>
      </c>
      <c r="Z14" s="24">
        <v>264565.411793356</v>
      </c>
      <c r="AA14" s="25">
        <f t="shared" ref="AA14:AA15" si="6">AB14*10^6/Z14</f>
        <v>42594.415217057962</v>
      </c>
      <c r="AB14" s="26">
        <v>11269.009001998129</v>
      </c>
      <c r="AC14" s="24">
        <v>277042.59391581494</v>
      </c>
      <c r="AD14" s="25">
        <f t="shared" ref="AD14:AD15" si="7">AE14*10^6/AC14</f>
        <v>42451.163127972708</v>
      </c>
      <c r="AE14" s="26">
        <v>11760.780347716958</v>
      </c>
      <c r="AF14" s="24">
        <v>312515.06908114703</v>
      </c>
      <c r="AG14" s="25">
        <f t="shared" ref="AG14:AG15" si="8">AH14*10^6/AF14</f>
        <v>42299.16287955975</v>
      </c>
      <c r="AH14" s="26">
        <v>13219.125809380304</v>
      </c>
      <c r="AI14" s="24">
        <v>337628.15242566401</v>
      </c>
      <c r="AJ14" s="25">
        <f t="shared" ref="AJ14:AJ15" si="9">AK14*10^6/AI14</f>
        <v>42748.46882923269</v>
      </c>
      <c r="AK14" s="26">
        <v>14433.086549839922</v>
      </c>
      <c r="AL14" s="24">
        <v>340121.47490421502</v>
      </c>
      <c r="AM14" s="25">
        <f t="shared" ref="AM14:AM15" si="10">AN14*10^6/AL14</f>
        <v>43513.500886870919</v>
      </c>
      <c r="AN14" s="26">
        <v>14799.876099888404</v>
      </c>
      <c r="AO14" s="24">
        <v>311347.41879583389</v>
      </c>
      <c r="AP14" s="25">
        <f t="shared" ref="AP14:AP15" si="11">AQ14*10^6/AO14</f>
        <v>44143.544489231041</v>
      </c>
      <c r="AQ14" s="26">
        <v>13743.978633221142</v>
      </c>
      <c r="AR14" s="24">
        <v>328208.08733386802</v>
      </c>
      <c r="AS14" s="25">
        <f t="shared" ref="AS14:AS15" si="12">AT14*10^6/AR14</f>
        <v>46922.044601612935</v>
      </c>
      <c r="AT14" s="26">
        <v>15400.19451248983</v>
      </c>
      <c r="AU14" s="24">
        <v>301586.96890150825</v>
      </c>
      <c r="AV14" s="25">
        <f t="shared" ref="AV14:AV15" si="13">AW14*10^6/AU14</f>
        <v>53433.112548972989</v>
      </c>
      <c r="AW14" s="26">
        <v>16114.730452617909</v>
      </c>
      <c r="AX14" s="24">
        <v>286206.03348753136</v>
      </c>
      <c r="AY14" s="25">
        <f t="shared" ref="AY14:AY15" si="14">AZ14*10^6/AX14</f>
        <v>61260.958534914367</v>
      </c>
      <c r="AZ14" s="26">
        <v>17533.255949921971</v>
      </c>
    </row>
    <row r="15" spans="1:52" ht="18" customHeight="1" x14ac:dyDescent="0.3">
      <c r="B15" s="22" t="s">
        <v>21</v>
      </c>
      <c r="C15" s="1">
        <v>1</v>
      </c>
      <c r="D15" s="1" t="s">
        <v>17</v>
      </c>
      <c r="E15" s="23" t="s">
        <v>18</v>
      </c>
      <c r="F15" s="1" t="s">
        <v>19</v>
      </c>
      <c r="G15" s="1" t="s">
        <v>20</v>
      </c>
      <c r="H15" s="24">
        <v>52584.999999999993</v>
      </c>
      <c r="I15" s="25">
        <f t="shared" si="0"/>
        <v>37303.028344465209</v>
      </c>
      <c r="J15" s="26">
        <v>1961.5797454937026</v>
      </c>
      <c r="K15" s="24">
        <v>58635.134516313672</v>
      </c>
      <c r="L15" s="25">
        <f t="shared" si="1"/>
        <v>39428.055078782403</v>
      </c>
      <c r="M15" s="26">
        <v>2311.8693132610306</v>
      </c>
      <c r="N15" s="24">
        <v>66668</v>
      </c>
      <c r="O15" s="25">
        <f t="shared" si="2"/>
        <v>27775.603074905306</v>
      </c>
      <c r="P15" s="26">
        <v>1851.743905797787</v>
      </c>
      <c r="Q15" s="24">
        <v>65436.999999999993</v>
      </c>
      <c r="R15" s="25">
        <f t="shared" si="3"/>
        <v>31216.231743315675</v>
      </c>
      <c r="S15" s="26">
        <v>2042.6965565873475</v>
      </c>
      <c r="T15" s="24">
        <v>59658.999999999993</v>
      </c>
      <c r="U15" s="25">
        <f t="shared" si="4"/>
        <v>33363.700355610934</v>
      </c>
      <c r="V15" s="26">
        <v>1990.4449995153925</v>
      </c>
      <c r="W15" s="24">
        <v>67719</v>
      </c>
      <c r="X15" s="25">
        <f t="shared" si="5"/>
        <v>33522.058286263105</v>
      </c>
      <c r="Y15" s="26">
        <v>2270.0802650874516</v>
      </c>
      <c r="Z15" s="24">
        <v>71448</v>
      </c>
      <c r="AA15" s="25">
        <f t="shared" si="6"/>
        <v>33186.571236082891</v>
      </c>
      <c r="AB15" s="26">
        <v>2371.1141416756504</v>
      </c>
      <c r="AC15" s="24">
        <v>68411.999999999985</v>
      </c>
      <c r="AD15" s="25">
        <f t="shared" si="7"/>
        <v>32850.362888809555</v>
      </c>
      <c r="AE15" s="26">
        <v>2247.3590259492389</v>
      </c>
      <c r="AF15" s="24">
        <v>62895.999999999993</v>
      </c>
      <c r="AG15" s="25">
        <f t="shared" si="8"/>
        <v>32889.163586628216</v>
      </c>
      <c r="AH15" s="26">
        <v>2068.5968329445682</v>
      </c>
      <c r="AI15" s="24">
        <v>63203</v>
      </c>
      <c r="AJ15" s="25">
        <f t="shared" si="9"/>
        <v>33831.681770004841</v>
      </c>
      <c r="AK15" s="26">
        <v>2138.2637829096161</v>
      </c>
      <c r="AL15" s="24">
        <v>59068</v>
      </c>
      <c r="AM15" s="25">
        <f t="shared" si="10"/>
        <v>34751.913501840318</v>
      </c>
      <c r="AN15" s="26">
        <v>2052.7260267267038</v>
      </c>
      <c r="AO15" s="24">
        <v>52585</v>
      </c>
      <c r="AP15" s="25">
        <f t="shared" si="11"/>
        <v>35390.249793629388</v>
      </c>
      <c r="AQ15" s="26">
        <v>1860.9962853980014</v>
      </c>
      <c r="AR15" s="24">
        <v>61976.000000000007</v>
      </c>
      <c r="AS15" s="25">
        <f t="shared" si="12"/>
        <v>36914.635586676734</v>
      </c>
      <c r="AT15" s="26">
        <v>2287.8214551198771</v>
      </c>
      <c r="AU15" s="24">
        <v>58478.375893769145</v>
      </c>
      <c r="AV15" s="25">
        <f t="shared" si="13"/>
        <v>40852.177084270887</v>
      </c>
      <c r="AW15" s="26">
        <v>2388.968967612815</v>
      </c>
      <c r="AX15" s="24">
        <v>55495.978723186927</v>
      </c>
      <c r="AY15" s="25">
        <f t="shared" si="14"/>
        <v>45539.568161157498</v>
      </c>
      <c r="AZ15" s="26">
        <v>2527.2629057347172</v>
      </c>
    </row>
    <row r="16" spans="1:52" ht="18" customHeight="1" x14ac:dyDescent="0.3">
      <c r="B16" s="21"/>
      <c r="H16" s="19"/>
      <c r="J16" s="6"/>
      <c r="K16" s="19"/>
      <c r="M16" s="6"/>
      <c r="N16" s="19"/>
      <c r="P16" s="6"/>
      <c r="Q16" s="19"/>
      <c r="S16" s="6"/>
      <c r="T16" s="19"/>
      <c r="V16" s="6"/>
      <c r="W16" s="19"/>
      <c r="Y16" s="6"/>
      <c r="Z16" s="19"/>
      <c r="AB16" s="6"/>
      <c r="AC16" s="19"/>
      <c r="AE16" s="6"/>
      <c r="AF16" s="19"/>
      <c r="AH16" s="6"/>
      <c r="AI16" s="19"/>
      <c r="AK16" s="6"/>
      <c r="AL16" s="19"/>
      <c r="AN16" s="6"/>
      <c r="AO16" s="19"/>
      <c r="AQ16" s="6"/>
      <c r="AR16" s="19"/>
      <c r="AT16" s="6"/>
      <c r="AU16" s="19"/>
      <c r="AW16" s="6"/>
      <c r="AX16" s="19"/>
      <c r="AZ16" s="6"/>
    </row>
    <row r="17" spans="2:52" ht="18" customHeight="1" x14ac:dyDescent="0.3">
      <c r="B17" s="27" t="s">
        <v>15</v>
      </c>
      <c r="C17" s="28"/>
      <c r="D17" s="28"/>
      <c r="E17" s="28"/>
      <c r="F17" s="28"/>
      <c r="G17" s="28"/>
      <c r="H17" s="29">
        <f t="shared" ref="H17:K17" si="15">SUM(H14:H15)</f>
        <v>312161.11800634465</v>
      </c>
      <c r="I17" s="25">
        <f t="shared" ref="I17:I18" si="16">J17*10^6/H17</f>
        <v>45526.984366755758</v>
      </c>
      <c r="J17" s="30">
        <f t="shared" ref="J17" si="17">SUM(J14:J15)</f>
        <v>14211.754339383851</v>
      </c>
      <c r="K17" s="29">
        <f t="shared" si="15"/>
        <v>348076.62156631908</v>
      </c>
      <c r="L17" s="25">
        <f t="shared" ref="L17:L18" si="18">M17*10^6/K17</f>
        <v>48247.03033671077</v>
      </c>
      <c r="M17" s="30">
        <f t="shared" ref="M17:N17" si="19">SUM(M14:M15)</f>
        <v>16793.663320209991</v>
      </c>
      <c r="N17" s="29">
        <f t="shared" si="19"/>
        <v>410007.34816717403</v>
      </c>
      <c r="O17" s="25">
        <f t="shared" ref="O17:O18" si="20">P17*10^6/N17</f>
        <v>34675.743820598465</v>
      </c>
      <c r="P17" s="30">
        <f>SUM(P14:P15)</f>
        <v>14217.309769607849</v>
      </c>
      <c r="Q17" s="29">
        <f t="shared" ref="Q17" si="21">SUM(Q14:Q15)</f>
        <v>404565.88079065393</v>
      </c>
      <c r="R17" s="25">
        <f t="shared" ref="R17:R18" si="22">S17*10^6/Q17</f>
        <v>36477.316537211467</v>
      </c>
      <c r="S17" s="30">
        <f t="shared" ref="S17:T17" si="23">SUM(S14:S15)</f>
        <v>14757.477693756446</v>
      </c>
      <c r="T17" s="29">
        <f t="shared" si="23"/>
        <v>385495.72452268197</v>
      </c>
      <c r="U17" s="25">
        <f t="shared" ref="U17:U18" si="24">V17*10^6/T17</f>
        <v>37972.89730064074</v>
      </c>
      <c r="V17" s="30">
        <f t="shared" ref="V17:W17" si="25">SUM(V14:V15)</f>
        <v>14638.389557135897</v>
      </c>
      <c r="W17" s="29">
        <f t="shared" si="25"/>
        <v>353042.00180735299</v>
      </c>
      <c r="X17" s="25">
        <f t="shared" ref="X17:X18" si="26">Y17*10^6/W17</f>
        <v>40087.388893084506</v>
      </c>
      <c r="Y17" s="30">
        <f t="shared" ref="Y17:Z17" si="27">SUM(Y14:Y15)</f>
        <v>14152.532022044403</v>
      </c>
      <c r="Z17" s="29">
        <f t="shared" si="27"/>
        <v>336013.411793356</v>
      </c>
      <c r="AA17" s="25">
        <f t="shared" ref="AA17:AA18" si="28">AB17*10^6/Z17</f>
        <v>40593.984242695296</v>
      </c>
      <c r="AB17" s="30">
        <f t="shared" ref="AB17:AC17" si="29">SUM(AB14:AB15)</f>
        <v>13640.12314367378</v>
      </c>
      <c r="AC17" s="29">
        <f t="shared" si="29"/>
        <v>345454.59391581494</v>
      </c>
      <c r="AD17" s="25">
        <f t="shared" ref="AD17:AD18" si="30">AE17*10^6/AC17</f>
        <v>40549.871445854587</v>
      </c>
      <c r="AE17" s="30">
        <f t="shared" ref="AE17:AF17" si="31">SUM(AE14:AE15)</f>
        <v>14008.139373666198</v>
      </c>
      <c r="AF17" s="29">
        <f t="shared" si="31"/>
        <v>375411.06908114703</v>
      </c>
      <c r="AG17" s="25">
        <f t="shared" ref="AG17:AG18" si="32">AH17*10^6/AF17</f>
        <v>40722.620885268443</v>
      </c>
      <c r="AH17" s="30">
        <f t="shared" ref="AH17:AI17" si="33">SUM(AH14:AH15)</f>
        <v>15287.722642324872</v>
      </c>
      <c r="AI17" s="29">
        <f t="shared" si="33"/>
        <v>400831.15242566401</v>
      </c>
      <c r="AJ17" s="25">
        <f t="shared" ref="AJ17:AJ18" si="34">AK17*10^6/AI17</f>
        <v>41342.471094041954</v>
      </c>
      <c r="AK17" s="30">
        <f t="shared" ref="AK17:AL17" si="35">SUM(AK14:AK15)</f>
        <v>16571.350332749538</v>
      </c>
      <c r="AL17" s="29">
        <f t="shared" si="35"/>
        <v>399189.47490421502</v>
      </c>
      <c r="AM17" s="25">
        <f t="shared" ref="AM17:AM18" si="36">AN17*10^6/AL17</f>
        <v>42217.050263308833</v>
      </c>
      <c r="AN17" s="30">
        <f t="shared" ref="AN17:AO17" si="37">SUM(AN14:AN15)</f>
        <v>16852.602126615107</v>
      </c>
      <c r="AO17" s="29">
        <f t="shared" si="37"/>
        <v>363932.41879583389</v>
      </c>
      <c r="AP17" s="25">
        <f t="shared" ref="AP17:AP18" si="38">AQ17*10^6/AO17</f>
        <v>42878.771202225696</v>
      </c>
      <c r="AQ17" s="30">
        <f t="shared" ref="AQ17:AR17" si="39">SUM(AQ14:AQ15)</f>
        <v>15604.974918619144</v>
      </c>
      <c r="AR17" s="29">
        <f t="shared" si="39"/>
        <v>390184.08733386802</v>
      </c>
      <c r="AS17" s="25">
        <f t="shared" ref="AS17:AS18" si="40">AT17*10^6/AR17</f>
        <v>45332.489309013356</v>
      </c>
      <c r="AT17" s="30">
        <f t="shared" ref="AT17:AX17" si="41">SUM(AT14:AT15)</f>
        <v>17688.015967609706</v>
      </c>
      <c r="AU17" s="29">
        <f t="shared" si="41"/>
        <v>360065.3447952774</v>
      </c>
      <c r="AV17" s="25">
        <f t="shared" ref="AV17:AV18" si="42">AW17*10^6/AU17</f>
        <v>51389.83711623618</v>
      </c>
      <c r="AW17" s="30">
        <f t="shared" si="41"/>
        <v>18503.699420230725</v>
      </c>
      <c r="AX17" s="29">
        <f t="shared" si="41"/>
        <v>341702.0122107183</v>
      </c>
      <c r="AY17" s="25">
        <f t="shared" ref="AY17:AY18" si="43">AZ17*10^6/AX17</f>
        <v>58707.640396586001</v>
      </c>
      <c r="AZ17" s="30">
        <f t="shared" ref="AZ17" si="44">SUM(AZ14:AZ15)</f>
        <v>20060.51885565669</v>
      </c>
    </row>
    <row r="18" spans="2:52" ht="18" customHeight="1" x14ac:dyDescent="0.3">
      <c r="B18" s="27" t="s">
        <v>22</v>
      </c>
      <c r="C18" s="28"/>
      <c r="D18" s="28"/>
      <c r="E18" s="28"/>
      <c r="F18" s="28"/>
      <c r="G18" s="28"/>
      <c r="H18" s="24">
        <v>307322.49806349486</v>
      </c>
      <c r="I18" s="25">
        <f t="shared" si="16"/>
        <v>46243.781138495135</v>
      </c>
      <c r="J18" s="30">
        <f>SUM(J14:J15)</f>
        <v>14211.754339383851</v>
      </c>
      <c r="K18" s="24">
        <v>346810.30953753652</v>
      </c>
      <c r="L18" s="25">
        <f t="shared" si="18"/>
        <v>48423.195211826176</v>
      </c>
      <c r="M18" s="30">
        <f>SUM(M14:M15)</f>
        <v>16793.663320209991</v>
      </c>
      <c r="N18" s="24">
        <v>354275.80801972223</v>
      </c>
      <c r="O18" s="25">
        <f t="shared" si="20"/>
        <v>40130.625483793643</v>
      </c>
      <c r="P18" s="30">
        <f>SUM(P14:P15)</f>
        <v>14217.309769607849</v>
      </c>
      <c r="Q18" s="24">
        <v>358724.55761680042</v>
      </c>
      <c r="R18" s="25">
        <f t="shared" si="22"/>
        <v>41138.743864647244</v>
      </c>
      <c r="S18" s="30">
        <f t="shared" ref="S18" si="45">SUM(S14:S15)</f>
        <v>14757.477693756446</v>
      </c>
      <c r="T18" s="24">
        <v>359109.30189135077</v>
      </c>
      <c r="U18" s="25">
        <f t="shared" si="24"/>
        <v>40763.04757364589</v>
      </c>
      <c r="V18" s="30">
        <f t="shared" ref="V18" si="46">SUM(V14:V15)</f>
        <v>14638.389557135897</v>
      </c>
      <c r="W18" s="24">
        <v>346604.57334221929</v>
      </c>
      <c r="X18" s="25">
        <f t="shared" si="26"/>
        <v>40831.925226996158</v>
      </c>
      <c r="Y18" s="30">
        <f t="shared" ref="Y18" si="47">SUM(Y14:Y15)</f>
        <v>14152.532022044403</v>
      </c>
      <c r="Z18" s="24">
        <v>336013.411793356</v>
      </c>
      <c r="AA18" s="25">
        <f t="shared" si="28"/>
        <v>40593.984242695296</v>
      </c>
      <c r="AB18" s="30">
        <f t="shared" ref="AB18" si="48">SUM(AB14:AB15)</f>
        <v>13640.12314367378</v>
      </c>
      <c r="AC18" s="24">
        <v>342857.99483383342</v>
      </c>
      <c r="AD18" s="25">
        <f t="shared" si="30"/>
        <v>40856.971646396232</v>
      </c>
      <c r="AE18" s="30">
        <f t="shared" ref="AE18" si="49">SUM(AE14:AE15)</f>
        <v>14008.139373666198</v>
      </c>
      <c r="AF18" s="24">
        <v>367088.00178752758</v>
      </c>
      <c r="AG18" s="25">
        <f t="shared" si="32"/>
        <v>41645.933857499069</v>
      </c>
      <c r="AH18" s="30">
        <f t="shared" ref="AH18" si="50">SUM(AH14:AH15)</f>
        <v>15287.722642324872</v>
      </c>
      <c r="AI18" s="24">
        <v>388848.38255402393</v>
      </c>
      <c r="AJ18" s="25">
        <f t="shared" si="34"/>
        <v>42616.48260925254</v>
      </c>
      <c r="AK18" s="30">
        <f t="shared" ref="AK18" si="51">SUM(AK14:AK15)</f>
        <v>16571.350332749538</v>
      </c>
      <c r="AL18" s="24">
        <v>385093.57248308993</v>
      </c>
      <c r="AM18" s="25">
        <f t="shared" si="36"/>
        <v>43762.356296806618</v>
      </c>
      <c r="AN18" s="30">
        <f t="shared" ref="AN18" si="52">SUM(AN14:AN15)</f>
        <v>16852.602126615107</v>
      </c>
      <c r="AO18" s="24">
        <v>351852.12313252845</v>
      </c>
      <c r="AP18" s="25">
        <f t="shared" si="38"/>
        <v>44350.947152708759</v>
      </c>
      <c r="AQ18" s="30">
        <f t="shared" ref="AQ18" si="53">SUM(AQ14:AQ15)</f>
        <v>15604.974918619144</v>
      </c>
      <c r="AR18" s="24">
        <v>380962.57105861441</v>
      </c>
      <c r="AS18" s="25">
        <f t="shared" si="40"/>
        <v>46429.799962916179</v>
      </c>
      <c r="AT18" s="30">
        <f t="shared" ref="AT18" si="54">SUM(AT14:AT15)</f>
        <v>17688.015967609706</v>
      </c>
      <c r="AU18" s="24">
        <v>369249.64879389614</v>
      </c>
      <c r="AV18" s="25">
        <f t="shared" si="42"/>
        <v>50111.623614729353</v>
      </c>
      <c r="AW18" s="30">
        <f t="shared" ref="AW18" si="55">SUM(AW14:AW15)</f>
        <v>18503.699420230725</v>
      </c>
      <c r="AX18" s="24">
        <v>374445.14572529291</v>
      </c>
      <c r="AY18" s="25">
        <f t="shared" si="43"/>
        <v>53573.985628254995</v>
      </c>
      <c r="AZ18" s="30">
        <f t="shared" ref="AZ18" si="56">SUM(AZ14:AZ15)</f>
        <v>20060.51885565669</v>
      </c>
    </row>
    <row r="19" spans="2:52" ht="18" customHeight="1" x14ac:dyDescent="0.3">
      <c r="B19" s="21"/>
      <c r="H19" s="19"/>
      <c r="J19" s="6"/>
      <c r="K19" s="19"/>
      <c r="M19" s="6"/>
      <c r="N19" s="19"/>
      <c r="P19" s="6"/>
      <c r="Q19" s="19"/>
      <c r="S19" s="6"/>
      <c r="T19" s="19"/>
      <c r="V19" s="6"/>
      <c r="W19" s="19"/>
      <c r="Y19" s="6"/>
      <c r="Z19" s="19"/>
      <c r="AB19" s="6"/>
      <c r="AC19" s="19"/>
      <c r="AE19" s="6"/>
      <c r="AF19" s="19"/>
      <c r="AH19" s="6"/>
      <c r="AI19" s="19"/>
      <c r="AK19" s="6"/>
      <c r="AL19" s="19"/>
      <c r="AN19" s="6"/>
      <c r="AO19" s="19"/>
      <c r="AQ19" s="6"/>
      <c r="AR19" s="19"/>
      <c r="AT19" s="6"/>
      <c r="AU19" s="19"/>
      <c r="AW19" s="6"/>
      <c r="AX19" s="19"/>
      <c r="AZ19" s="6"/>
    </row>
    <row r="20" spans="2:52" ht="18" customHeight="1" x14ac:dyDescent="0.3">
      <c r="B20" s="32" t="s">
        <v>23</v>
      </c>
      <c r="C20" s="33"/>
      <c r="D20" s="33"/>
      <c r="E20" s="33"/>
      <c r="F20" s="33"/>
      <c r="G20" s="33"/>
      <c r="H20" s="34"/>
      <c r="I20" s="33"/>
      <c r="J20" s="35"/>
      <c r="K20" s="34"/>
      <c r="L20" s="33"/>
      <c r="M20" s="35"/>
      <c r="N20" s="34"/>
      <c r="O20" s="33"/>
      <c r="P20" s="35"/>
      <c r="Q20" s="34"/>
      <c r="R20" s="33"/>
      <c r="S20" s="35"/>
      <c r="T20" s="34"/>
      <c r="U20" s="33"/>
      <c r="V20" s="35"/>
      <c r="W20" s="34"/>
      <c r="X20" s="33"/>
      <c r="Y20" s="35"/>
      <c r="Z20" s="34"/>
      <c r="AA20" s="33"/>
      <c r="AB20" s="35"/>
      <c r="AC20" s="34"/>
      <c r="AD20" s="33"/>
      <c r="AE20" s="35"/>
      <c r="AF20" s="34"/>
      <c r="AG20" s="33"/>
      <c r="AH20" s="35"/>
      <c r="AI20" s="34"/>
      <c r="AJ20" s="33"/>
      <c r="AK20" s="35"/>
      <c r="AL20" s="34"/>
      <c r="AM20" s="33"/>
      <c r="AN20" s="35"/>
      <c r="AO20" s="34"/>
      <c r="AP20" s="33"/>
      <c r="AQ20" s="35"/>
      <c r="AR20" s="34"/>
      <c r="AS20" s="33"/>
      <c r="AT20" s="35"/>
      <c r="AU20" s="34"/>
      <c r="AV20" s="33"/>
      <c r="AW20" s="35"/>
      <c r="AX20" s="34"/>
      <c r="AY20" s="33"/>
      <c r="AZ20" s="35"/>
    </row>
    <row r="21" spans="2:52" ht="18" customHeight="1" x14ac:dyDescent="0.3">
      <c r="B21" s="36" t="s">
        <v>24</v>
      </c>
      <c r="C21" s="33"/>
      <c r="D21" s="33"/>
      <c r="E21" s="33"/>
      <c r="F21" s="33"/>
      <c r="G21" s="33"/>
      <c r="H21" s="34"/>
      <c r="I21" s="33"/>
      <c r="J21" s="38">
        <v>3738.9335452276</v>
      </c>
      <c r="K21" s="34"/>
      <c r="L21" s="33"/>
      <c r="M21" s="38">
        <v>4412.1730237682841</v>
      </c>
      <c r="N21" s="34"/>
      <c r="O21" s="37"/>
      <c r="P21" s="38">
        <v>499.90839180091643</v>
      </c>
      <c r="Q21" s="34"/>
      <c r="R21" s="37"/>
      <c r="S21" s="38">
        <v>984.81549658496363</v>
      </c>
      <c r="T21" s="34"/>
      <c r="U21" s="33"/>
      <c r="V21" s="38">
        <v>1908.1277887890371</v>
      </c>
      <c r="W21" s="34"/>
      <c r="X21" s="33"/>
      <c r="Y21" s="38">
        <v>3053.4427217408161</v>
      </c>
      <c r="Z21" s="34"/>
      <c r="AA21" s="33"/>
      <c r="AB21" s="38">
        <v>3562.2004709637908</v>
      </c>
      <c r="AC21" s="34"/>
      <c r="AD21" s="33"/>
      <c r="AE21" s="38">
        <v>3883.0728007575722</v>
      </c>
      <c r="AF21" s="34"/>
      <c r="AG21" s="33"/>
      <c r="AH21" s="38">
        <v>4389.9418302523109</v>
      </c>
      <c r="AI21" s="34"/>
      <c r="AJ21" s="37"/>
      <c r="AK21" s="38">
        <v>4690.1564775174156</v>
      </c>
      <c r="AL21" s="34"/>
      <c r="AM21" s="37"/>
      <c r="AN21" s="38">
        <v>4721.6392382875838</v>
      </c>
      <c r="AO21" s="34"/>
      <c r="AP21" s="33"/>
      <c r="AQ21" s="38">
        <v>3738.9335452276</v>
      </c>
      <c r="AR21" s="34"/>
      <c r="AS21" s="33"/>
      <c r="AT21" s="38">
        <v>4412.1730237682841</v>
      </c>
      <c r="AU21" s="34"/>
      <c r="AV21" s="33"/>
      <c r="AW21" s="38">
        <v>4412.1730237682841</v>
      </c>
      <c r="AX21" s="34"/>
      <c r="AY21" s="33"/>
      <c r="AZ21" s="38">
        <v>4412.1730237682841</v>
      </c>
    </row>
    <row r="22" spans="2:52" ht="18" customHeight="1" x14ac:dyDescent="0.3">
      <c r="B22" s="22"/>
      <c r="H22" s="19"/>
      <c r="J22" s="6"/>
      <c r="K22" s="19"/>
      <c r="M22" s="6"/>
      <c r="N22" s="19"/>
      <c r="P22" s="6"/>
      <c r="Q22" s="19"/>
      <c r="S22" s="6"/>
      <c r="T22" s="19"/>
      <c r="V22" s="6"/>
      <c r="W22" s="19"/>
      <c r="Y22" s="6"/>
      <c r="Z22" s="19"/>
      <c r="AB22" s="6"/>
      <c r="AC22" s="19"/>
      <c r="AE22" s="6"/>
      <c r="AF22" s="19"/>
      <c r="AH22" s="6"/>
      <c r="AI22" s="19"/>
      <c r="AK22" s="6"/>
      <c r="AL22" s="19"/>
      <c r="AN22" s="6"/>
      <c r="AO22" s="19"/>
      <c r="AQ22" s="6"/>
      <c r="AR22" s="19"/>
      <c r="AT22" s="6"/>
      <c r="AU22" s="19"/>
      <c r="AW22" s="6"/>
      <c r="AX22" s="19"/>
      <c r="AZ22" s="6"/>
    </row>
    <row r="23" spans="2:52" ht="18" customHeight="1" x14ac:dyDescent="0.3">
      <c r="B23" s="21" t="s">
        <v>25</v>
      </c>
      <c r="H23" s="19"/>
      <c r="J23" s="6"/>
      <c r="K23" s="19"/>
      <c r="M23" s="6"/>
      <c r="N23" s="19"/>
      <c r="P23" s="6"/>
      <c r="Q23" s="19"/>
      <c r="S23" s="6"/>
      <c r="T23" s="19"/>
      <c r="V23" s="6"/>
      <c r="W23" s="19"/>
      <c r="Y23" s="6"/>
      <c r="Z23" s="19"/>
      <c r="AB23" s="6"/>
      <c r="AC23" s="19"/>
      <c r="AE23" s="6"/>
      <c r="AF23" s="19"/>
      <c r="AH23" s="6"/>
      <c r="AI23" s="19"/>
      <c r="AK23" s="6"/>
      <c r="AL23" s="19"/>
      <c r="AN23" s="6"/>
      <c r="AO23" s="19"/>
      <c r="AQ23" s="6"/>
      <c r="AR23" s="19"/>
      <c r="AT23" s="6"/>
      <c r="AU23" s="19"/>
      <c r="AW23" s="6"/>
      <c r="AX23" s="19"/>
      <c r="AZ23" s="6"/>
    </row>
    <row r="24" spans="2:52" ht="18" customHeight="1" x14ac:dyDescent="0.3">
      <c r="B24" s="22" t="s">
        <v>26</v>
      </c>
      <c r="C24" s="1">
        <v>1</v>
      </c>
      <c r="D24" s="1" t="s">
        <v>17</v>
      </c>
      <c r="E24" s="23" t="s">
        <v>18</v>
      </c>
      <c r="F24" s="1" t="s">
        <v>27</v>
      </c>
      <c r="G24" s="1" t="s">
        <v>28</v>
      </c>
      <c r="H24" s="24">
        <v>333160.50222286046</v>
      </c>
      <c r="I24" s="25">
        <f t="shared" ref="I24:I26" si="57">J24*10^6/H24</f>
        <v>558.82427008991715</v>
      </c>
      <c r="J24" s="26">
        <v>186.17817447748021</v>
      </c>
      <c r="K24" s="24">
        <v>487673.10719889792</v>
      </c>
      <c r="L24" s="25">
        <f t="shared" ref="L24:L26" si="58">M24*10^6/K24</f>
        <v>585.40368648521053</v>
      </c>
      <c r="M24" s="26">
        <v>285.48563475393212</v>
      </c>
      <c r="N24" s="24">
        <v>504007.74319354538</v>
      </c>
      <c r="O24" s="25">
        <f t="shared" ref="O24:O26" si="59">P24*10^6/N24</f>
        <v>374.09652453564939</v>
      </c>
      <c r="P24" s="26">
        <v>188.54754506776143</v>
      </c>
      <c r="Q24" s="24">
        <v>390614.4195079637</v>
      </c>
      <c r="R24" s="25">
        <f t="shared" ref="R24:R26" si="60">S24*10^6/Q24</f>
        <v>388.34095464493885</v>
      </c>
      <c r="S24" s="26">
        <v>151.69157656980124</v>
      </c>
      <c r="T24" s="24">
        <v>413869.28066644445</v>
      </c>
      <c r="U24" s="25">
        <f t="shared" ref="U24:U26" si="61">V24*10^6/T24</f>
        <v>437.89051212559139</v>
      </c>
      <c r="V24" s="26">
        <v>181.22943126407949</v>
      </c>
      <c r="W24" s="24">
        <v>415784.43735232315</v>
      </c>
      <c r="X24" s="25">
        <f t="shared" ref="X24:X26" si="62">Y24*10^6/W24</f>
        <v>485.54470465658892</v>
      </c>
      <c r="Y24" s="26">
        <v>201.88193183503972</v>
      </c>
      <c r="Z24" s="24">
        <v>485261.13201597525</v>
      </c>
      <c r="AA24" s="25">
        <f t="shared" ref="AA24:AA26" si="63">AB24*10^6/Z24</f>
        <v>482.78249487519929</v>
      </c>
      <c r="AB24" s="26">
        <v>234.27557998063597</v>
      </c>
      <c r="AC24" s="24">
        <v>460754.78176239325</v>
      </c>
      <c r="AD24" s="25">
        <f t="shared" ref="AD24:AD26" si="64">AE24*10^6/AC24</f>
        <v>483.54339299199074</v>
      </c>
      <c r="AE24" s="26">
        <v>222.79493051067186</v>
      </c>
      <c r="AF24" s="24">
        <v>366872.81677416491</v>
      </c>
      <c r="AG24" s="25">
        <f t="shared" ref="AG24:AG26" si="65">AH24*10^6/AF24</f>
        <v>495.23715952089049</v>
      </c>
      <c r="AH24" s="26">
        <v>181.68905168466554</v>
      </c>
      <c r="AI24" s="24">
        <v>291915.4997154107</v>
      </c>
      <c r="AJ24" s="25">
        <f t="shared" ref="AJ24:AJ26" si="66">AK24*10^6/AI24</f>
        <v>506.79573951887926</v>
      </c>
      <c r="AK24" s="26">
        <v>147.94153155529474</v>
      </c>
      <c r="AL24" s="24">
        <v>253279.75879527981</v>
      </c>
      <c r="AM24" s="25">
        <f t="shared" ref="AM24:AM26" si="67">AN24*10^6/AL24</f>
        <v>522.91622880495527</v>
      </c>
      <c r="AN24" s="26">
        <v>132.44409630185643</v>
      </c>
      <c r="AO24" s="24">
        <v>331907.9357460165</v>
      </c>
      <c r="AP24" s="25">
        <f t="shared" ref="AP24:AP26" si="68">AQ24*10^6/AO24</f>
        <v>528.9476072098812</v>
      </c>
      <c r="AQ24" s="26">
        <v>175.56190842682642</v>
      </c>
      <c r="AR24" s="24">
        <v>327688.58525974047</v>
      </c>
      <c r="AS24" s="25">
        <f t="shared" ref="AS24:AS26" si="69">AT24*10^6/AR24</f>
        <v>555.5076619461571</v>
      </c>
      <c r="AT24" s="26">
        <v>182.03351984408238</v>
      </c>
      <c r="AU24" s="24">
        <v>329298.37057923788</v>
      </c>
      <c r="AV24" s="25">
        <f t="shared" ref="AV24:AV26" si="70">AW24*10^6/AU24</f>
        <v>599.44075859882173</v>
      </c>
      <c r="AW24" s="26">
        <v>197.39486506537429</v>
      </c>
      <c r="AX24" s="24">
        <v>328639.77383807936</v>
      </c>
      <c r="AY24" s="25">
        <f t="shared" ref="AY24:AY26" si="71">AZ24*10^6/AX24</f>
        <v>689.5703393736311</v>
      </c>
      <c r="AZ24" s="26">
        <v>226.62024037719777</v>
      </c>
    </row>
    <row r="25" spans="2:52" ht="18" customHeight="1" x14ac:dyDescent="0.3">
      <c r="B25" s="22" t="s">
        <v>29</v>
      </c>
      <c r="C25" s="1">
        <v>1</v>
      </c>
      <c r="D25" s="1" t="s">
        <v>17</v>
      </c>
      <c r="E25" s="23" t="s">
        <v>18</v>
      </c>
      <c r="F25" s="1" t="s">
        <v>27</v>
      </c>
      <c r="G25" s="1" t="s">
        <v>28</v>
      </c>
      <c r="H25" s="24">
        <v>1592582.131982422</v>
      </c>
      <c r="I25" s="25">
        <f t="shared" si="57"/>
        <v>558.82427008991715</v>
      </c>
      <c r="J25" s="26">
        <v>889.9735474633211</v>
      </c>
      <c r="K25" s="24">
        <v>2248638.1118046711</v>
      </c>
      <c r="L25" s="25">
        <f t="shared" si="58"/>
        <v>585.40368648521041</v>
      </c>
      <c r="M25" s="26">
        <v>1316.3610402215972</v>
      </c>
      <c r="N25" s="24">
        <v>1816166.8570070169</v>
      </c>
      <c r="O25" s="25">
        <f t="shared" si="59"/>
        <v>374.09652453564939</v>
      </c>
      <c r="P25" s="26">
        <v>679.42170918315878</v>
      </c>
      <c r="Q25" s="24">
        <v>2113292.0402231589</v>
      </c>
      <c r="R25" s="25">
        <f t="shared" si="60"/>
        <v>388.34095464493885</v>
      </c>
      <c r="S25" s="26">
        <v>820.677848343812</v>
      </c>
      <c r="T25" s="24">
        <v>2059192.9488686717</v>
      </c>
      <c r="U25" s="25">
        <f t="shared" si="61"/>
        <v>437.89051212559144</v>
      </c>
      <c r="V25" s="26">
        <v>901.70105494550944</v>
      </c>
      <c r="W25" s="24">
        <v>2192008.8189620208</v>
      </c>
      <c r="X25" s="25">
        <f t="shared" si="62"/>
        <v>485.54470465658881</v>
      </c>
      <c r="Y25" s="26">
        <v>1064.3182746075524</v>
      </c>
      <c r="Z25" s="24">
        <v>2161644.3238462619</v>
      </c>
      <c r="AA25" s="25">
        <f t="shared" si="63"/>
        <v>482.78249487519923</v>
      </c>
      <c r="AB25" s="26">
        <v>1043.6040396993114</v>
      </c>
      <c r="AC25" s="24">
        <v>1989019.6371133067</v>
      </c>
      <c r="AD25" s="25">
        <f t="shared" si="64"/>
        <v>483.54339299199086</v>
      </c>
      <c r="AE25" s="26">
        <v>961.77730405746672</v>
      </c>
      <c r="AF25" s="24">
        <v>1827508.8247261194</v>
      </c>
      <c r="AG25" s="25">
        <f t="shared" si="65"/>
        <v>495.23715952089054</v>
      </c>
      <c r="AH25" s="26">
        <v>905.05027935672433</v>
      </c>
      <c r="AI25" s="24">
        <v>1831597.933116463</v>
      </c>
      <c r="AJ25" s="25">
        <f t="shared" si="66"/>
        <v>506.79573951887932</v>
      </c>
      <c r="AK25" s="26">
        <v>928.24602901500873</v>
      </c>
      <c r="AL25" s="24">
        <v>1745429.8225928801</v>
      </c>
      <c r="AM25" s="25">
        <f t="shared" si="67"/>
        <v>522.91622880495538</v>
      </c>
      <c r="AN25" s="26">
        <v>912.71358047397109</v>
      </c>
      <c r="AO25" s="24">
        <v>1603520.251543192</v>
      </c>
      <c r="AP25" s="25">
        <f t="shared" si="68"/>
        <v>528.9476072098812</v>
      </c>
      <c r="AQ25" s="26">
        <v>848.17820016635812</v>
      </c>
      <c r="AR25" s="24">
        <v>1698701.6820339363</v>
      </c>
      <c r="AS25" s="25">
        <f t="shared" si="69"/>
        <v>555.50766194615699</v>
      </c>
      <c r="AT25" s="26">
        <v>943.64179973067621</v>
      </c>
      <c r="AU25" s="24">
        <v>1759646.5770736299</v>
      </c>
      <c r="AV25" s="25">
        <f t="shared" si="70"/>
        <v>599.44075859882184</v>
      </c>
      <c r="AW25" s="26">
        <v>1054.803879026837</v>
      </c>
      <c r="AX25" s="24">
        <v>1756127.2839194825</v>
      </c>
      <c r="AY25" s="25">
        <f t="shared" si="71"/>
        <v>689.5703393736311</v>
      </c>
      <c r="AZ25" s="26">
        <v>1210.9732871556507</v>
      </c>
    </row>
    <row r="26" spans="2:52" ht="18" customHeight="1" x14ac:dyDescent="0.3">
      <c r="B26" s="22" t="s">
        <v>30</v>
      </c>
      <c r="C26" s="1">
        <v>1</v>
      </c>
      <c r="D26" s="1" t="s">
        <v>17</v>
      </c>
      <c r="E26" s="23" t="s">
        <v>18</v>
      </c>
      <c r="F26" s="1" t="s">
        <v>27</v>
      </c>
      <c r="G26" s="1" t="s">
        <v>28</v>
      </c>
      <c r="H26" s="24">
        <v>5050822.7978882445</v>
      </c>
      <c r="I26" s="25">
        <f t="shared" si="57"/>
        <v>558.82427008991715</v>
      </c>
      <c r="J26" s="26">
        <v>2822.5223633834116</v>
      </c>
      <c r="K26" s="24">
        <v>7076427.9878733819</v>
      </c>
      <c r="L26" s="25">
        <f t="shared" si="58"/>
        <v>585.40368648521041</v>
      </c>
      <c r="M26" s="26">
        <v>4142.567031248198</v>
      </c>
      <c r="N26" s="24">
        <v>4796755.8463822817</v>
      </c>
      <c r="O26" s="25">
        <f t="shared" si="59"/>
        <v>374.09652453564939</v>
      </c>
      <c r="P26" s="26">
        <v>1794.4496911776689</v>
      </c>
      <c r="Q26" s="24">
        <v>5205528.1024151081</v>
      </c>
      <c r="R26" s="25">
        <f t="shared" si="60"/>
        <v>388.3409546449389</v>
      </c>
      <c r="S26" s="26">
        <v>2021.5197527229404</v>
      </c>
      <c r="T26" s="24">
        <v>5432792.4701011088</v>
      </c>
      <c r="U26" s="25">
        <f t="shared" si="61"/>
        <v>437.89051212559139</v>
      </c>
      <c r="V26" s="26">
        <v>2378.9682770046311</v>
      </c>
      <c r="W26" s="24">
        <v>6187069.6534801265</v>
      </c>
      <c r="X26" s="25">
        <f t="shared" si="62"/>
        <v>485.54470465658886</v>
      </c>
      <c r="Y26" s="26">
        <v>3004.0989075887519</v>
      </c>
      <c r="Z26" s="24">
        <v>6990888.6992666358</v>
      </c>
      <c r="AA26" s="25">
        <f t="shared" si="63"/>
        <v>482.78249487519918</v>
      </c>
      <c r="AB26" s="26">
        <v>3375.0786876267825</v>
      </c>
      <c r="AC26" s="24">
        <v>6796760.0736855147</v>
      </c>
      <c r="AD26" s="25">
        <f t="shared" si="64"/>
        <v>483.54339299199086</v>
      </c>
      <c r="AE26" s="26">
        <v>3286.5284273823877</v>
      </c>
      <c r="AF26" s="24">
        <v>6306097.4300948353</v>
      </c>
      <c r="AG26" s="25">
        <f t="shared" si="65"/>
        <v>495.23715952089049</v>
      </c>
      <c r="AH26" s="26">
        <v>3123.0137789421533</v>
      </c>
      <c r="AI26" s="24">
        <v>5922486.5671681268</v>
      </c>
      <c r="AJ26" s="25">
        <f t="shared" si="66"/>
        <v>506.79573951887926</v>
      </c>
      <c r="AK26" s="26">
        <v>3001.4909595985996</v>
      </c>
      <c r="AL26" s="24">
        <v>5453290.4186118413</v>
      </c>
      <c r="AM26" s="25">
        <f t="shared" si="67"/>
        <v>522.91622880495515</v>
      </c>
      <c r="AN26" s="26">
        <v>2851.6140602786995</v>
      </c>
      <c r="AO26" s="24">
        <v>5041137.2448043199</v>
      </c>
      <c r="AP26" s="25">
        <f t="shared" si="68"/>
        <v>528.9476072098812</v>
      </c>
      <c r="AQ26" s="26">
        <v>2666.4974832558578</v>
      </c>
      <c r="AR26" s="24">
        <v>5867078.2696574433</v>
      </c>
      <c r="AS26" s="25">
        <f t="shared" si="69"/>
        <v>555.5076619461571</v>
      </c>
      <c r="AT26" s="26">
        <v>3259.2069320325113</v>
      </c>
      <c r="AU26" s="24">
        <v>6602660.1596782869</v>
      </c>
      <c r="AV26" s="25">
        <f t="shared" si="70"/>
        <v>599.44075859882173</v>
      </c>
      <c r="AW26" s="26">
        <v>3957.9036148877699</v>
      </c>
      <c r="AX26" s="24">
        <v>6589454.8393589295</v>
      </c>
      <c r="AY26" s="25">
        <f t="shared" si="71"/>
        <v>689.5703393736311</v>
      </c>
      <c r="AZ26" s="26">
        <v>4543.8926098639531</v>
      </c>
    </row>
    <row r="27" spans="2:52" ht="18" customHeight="1" x14ac:dyDescent="0.3">
      <c r="B27" s="22"/>
      <c r="H27" s="39"/>
      <c r="J27" s="40"/>
      <c r="K27" s="39"/>
      <c r="M27" s="40"/>
      <c r="N27" s="39"/>
      <c r="P27" s="40"/>
      <c r="Q27" s="39"/>
      <c r="S27" s="40"/>
      <c r="T27" s="39"/>
      <c r="V27" s="40"/>
      <c r="W27" s="39"/>
      <c r="Y27" s="40"/>
      <c r="Z27" s="39"/>
      <c r="AB27" s="40"/>
      <c r="AC27" s="39"/>
      <c r="AE27" s="40"/>
      <c r="AF27" s="39"/>
      <c r="AH27" s="40"/>
      <c r="AI27" s="39"/>
      <c r="AK27" s="40"/>
      <c r="AL27" s="39"/>
      <c r="AN27" s="40"/>
      <c r="AO27" s="39"/>
      <c r="AQ27" s="40"/>
      <c r="AR27" s="39"/>
      <c r="AT27" s="40"/>
      <c r="AU27" s="39"/>
      <c r="AW27" s="40"/>
      <c r="AX27" s="39"/>
      <c r="AZ27" s="40"/>
    </row>
    <row r="28" spans="2:52" ht="18" customHeight="1" x14ac:dyDescent="0.3">
      <c r="B28" s="27" t="s">
        <v>31</v>
      </c>
      <c r="C28" s="28"/>
      <c r="D28" s="28"/>
      <c r="E28" s="28"/>
      <c r="F28" s="28"/>
      <c r="G28" s="28"/>
      <c r="H28" s="29">
        <f t="shared" ref="H28:K28" si="72">SUM(H24:H26)</f>
        <v>6976565.4320935272</v>
      </c>
      <c r="I28" s="25">
        <f t="shared" ref="I28:I29" si="73">J28*10^6/H28</f>
        <v>558.82427008991715</v>
      </c>
      <c r="J28" s="30">
        <f t="shared" ref="J28" si="74">SUM(J24:J26)</f>
        <v>3898.6740853242127</v>
      </c>
      <c r="K28" s="29">
        <f t="shared" si="72"/>
        <v>9812739.2068769503</v>
      </c>
      <c r="L28" s="25">
        <f t="shared" ref="L28:L29" si="75">M28*10^6/K28</f>
        <v>585.40368648521053</v>
      </c>
      <c r="M28" s="30">
        <f t="shared" ref="M28:N28" si="76">SUM(M24:M26)</f>
        <v>5744.4137062237278</v>
      </c>
      <c r="N28" s="29">
        <f t="shared" si="76"/>
        <v>7116930.4465828445</v>
      </c>
      <c r="O28" s="25">
        <f t="shared" ref="O28:O29" si="77">P28*10^6/N28</f>
        <v>374.09652453564939</v>
      </c>
      <c r="P28" s="30">
        <f>SUM(P24:P26)</f>
        <v>2662.4189454285893</v>
      </c>
      <c r="Q28" s="29">
        <f t="shared" ref="Q28" si="78">SUM(Q24:Q26)</f>
        <v>7709434.5621462306</v>
      </c>
      <c r="R28" s="25">
        <f t="shared" ref="R28:R29" si="79">S28*10^6/Q28</f>
        <v>388.3409546449389</v>
      </c>
      <c r="S28" s="30">
        <f>SUM(S24:S26)</f>
        <v>2993.8891776365535</v>
      </c>
      <c r="T28" s="29">
        <f t="shared" ref="T28" si="80">SUM(T24:T26)</f>
        <v>7905854.6996362247</v>
      </c>
      <c r="U28" s="25">
        <f t="shared" ref="U28:U29" si="81">V28*10^6/T28</f>
        <v>437.89051212559133</v>
      </c>
      <c r="V28" s="30">
        <f t="shared" ref="V28:W28" si="82">SUM(V24:V26)</f>
        <v>3461.8987632142198</v>
      </c>
      <c r="W28" s="29">
        <f t="shared" si="82"/>
        <v>8794862.9097944703</v>
      </c>
      <c r="X28" s="25">
        <f t="shared" ref="X28:X29" si="83">Y28*10^6/W28</f>
        <v>485.54470465658892</v>
      </c>
      <c r="Y28" s="30">
        <f t="shared" ref="Y28:Z28" si="84">SUM(Y24:Y26)</f>
        <v>4270.2991140313443</v>
      </c>
      <c r="Z28" s="29">
        <f t="shared" si="84"/>
        <v>9637794.1551288739</v>
      </c>
      <c r="AA28" s="25">
        <f t="shared" ref="AA28:AA29" si="85">AB28*10^6/Z28</f>
        <v>482.78249487519912</v>
      </c>
      <c r="AB28" s="30">
        <f t="shared" ref="AB28:AC28" si="86">SUM(AB24:AB26)</f>
        <v>4652.9583073067297</v>
      </c>
      <c r="AC28" s="29">
        <f t="shared" si="86"/>
        <v>9246534.4925612137</v>
      </c>
      <c r="AD28" s="25">
        <f t="shared" ref="AD28:AD29" si="87">AE28*10^6/AC28</f>
        <v>483.54339299199091</v>
      </c>
      <c r="AE28" s="30">
        <f t="shared" ref="AE28:AF28" si="88">SUM(AE24:AE26)</f>
        <v>4471.100661950526</v>
      </c>
      <c r="AF28" s="29">
        <f t="shared" si="88"/>
        <v>8500479.0715951193</v>
      </c>
      <c r="AG28" s="25">
        <f t="shared" ref="AG28:AG29" si="89">AH28*10^6/AF28</f>
        <v>495.23715952089049</v>
      </c>
      <c r="AH28" s="30">
        <f t="shared" ref="AH28:AI28" si="90">SUM(AH24:AH26)</f>
        <v>4209.7531099835433</v>
      </c>
      <c r="AI28" s="29">
        <f t="shared" si="90"/>
        <v>8046000</v>
      </c>
      <c r="AJ28" s="25">
        <f t="shared" ref="AJ28:AJ29" si="91">AK28*10^6/AI28</f>
        <v>506.79573951887932</v>
      </c>
      <c r="AK28" s="30">
        <f t="shared" ref="AK28:AL28" si="92">SUM(AK24:AK26)</f>
        <v>4077.6785201689031</v>
      </c>
      <c r="AL28" s="29">
        <f t="shared" si="92"/>
        <v>7452000.0000000009</v>
      </c>
      <c r="AM28" s="25">
        <f t="shared" ref="AM28:AM29" si="93">AN28*10^6/AL28</f>
        <v>522.91622880495527</v>
      </c>
      <c r="AN28" s="30">
        <f t="shared" ref="AN28:AO28" si="94">SUM(AN24:AN26)</f>
        <v>3896.771737054527</v>
      </c>
      <c r="AO28" s="29">
        <f t="shared" si="94"/>
        <v>6976565.4320935281</v>
      </c>
      <c r="AP28" s="25">
        <f t="shared" ref="AP28:AP29" si="95">AQ28*10^6/AO28</f>
        <v>528.9476072098812</v>
      </c>
      <c r="AQ28" s="30">
        <f t="shared" ref="AQ28:AR28" si="96">SUM(AQ24:AQ26)</f>
        <v>3690.2375918490425</v>
      </c>
      <c r="AR28" s="29">
        <f t="shared" si="96"/>
        <v>7893468.53695112</v>
      </c>
      <c r="AS28" s="25">
        <f t="shared" ref="AS28:AS29" si="97">AT28*10^6/AR28</f>
        <v>555.50766194615699</v>
      </c>
      <c r="AT28" s="30">
        <f t="shared" ref="AT28:AU28" si="98">SUM(AT24:AT26)</f>
        <v>4384.8822516072696</v>
      </c>
      <c r="AU28" s="29">
        <f t="shared" si="98"/>
        <v>8691605.1073311549</v>
      </c>
      <c r="AV28" s="25">
        <f t="shared" ref="AV28:AV29" si="99">AW28*10^6/AU28</f>
        <v>599.44075859882173</v>
      </c>
      <c r="AW28" s="30">
        <f t="shared" ref="AW28:AX28" si="100">SUM(AW24:AW26)</f>
        <v>5210.1023589799806</v>
      </c>
      <c r="AX28" s="29">
        <f t="shared" si="100"/>
        <v>8674221.8971164916</v>
      </c>
      <c r="AY28" s="25">
        <f t="shared" ref="AY28:AY29" si="101">AZ28*10^6/AX28</f>
        <v>689.57033937363121</v>
      </c>
      <c r="AZ28" s="30">
        <f t="shared" ref="AZ28" si="102">SUM(AZ24:AZ26)</f>
        <v>5981.4861373968015</v>
      </c>
    </row>
    <row r="29" spans="2:52" ht="18" customHeight="1" x14ac:dyDescent="0.3">
      <c r="B29" s="27" t="s">
        <v>32</v>
      </c>
      <c r="C29" s="28"/>
      <c r="D29" s="28"/>
      <c r="E29" s="28"/>
      <c r="F29" s="28"/>
      <c r="G29" s="28"/>
      <c r="H29" s="24">
        <v>7015423.7799318824</v>
      </c>
      <c r="I29" s="25">
        <f t="shared" si="73"/>
        <v>555.72894918716759</v>
      </c>
      <c r="J29" s="30">
        <f>SUM(J24:J26)</f>
        <v>3898.6740853242127</v>
      </c>
      <c r="K29" s="24">
        <v>9871487.1167612839</v>
      </c>
      <c r="L29" s="25">
        <f t="shared" si="75"/>
        <v>581.91978962014809</v>
      </c>
      <c r="M29" s="30">
        <f>SUM(M24:M26)</f>
        <v>5744.4137062237278</v>
      </c>
      <c r="N29" s="24">
        <v>5514737.9486425519</v>
      </c>
      <c r="O29" s="25">
        <f t="shared" si="77"/>
        <v>482.78249487519918</v>
      </c>
      <c r="P29" s="30">
        <f>SUM(P24:P26)</f>
        <v>2662.4189454285893</v>
      </c>
      <c r="Q29" s="24">
        <v>6049355.5060609868</v>
      </c>
      <c r="R29" s="25">
        <f t="shared" si="79"/>
        <v>494.91043709315943</v>
      </c>
      <c r="S29" s="30">
        <f t="shared" ref="S29" si="103">SUM(S24:S26)</f>
        <v>2993.8891776365535</v>
      </c>
      <c r="T29" s="24">
        <v>7059470.5676009264</v>
      </c>
      <c r="U29" s="25">
        <f t="shared" si="81"/>
        <v>490.3907070740438</v>
      </c>
      <c r="V29" s="30">
        <f t="shared" ref="V29" si="104">SUM(V24:V26)</f>
        <v>3461.8987632142198</v>
      </c>
      <c r="W29" s="24">
        <v>8693263.6874609571</v>
      </c>
      <c r="X29" s="25">
        <f t="shared" si="83"/>
        <v>491.21932424421504</v>
      </c>
      <c r="Y29" s="30">
        <f t="shared" ref="Y29" si="105">SUM(Y24:Y26)</f>
        <v>4270.2991140313443</v>
      </c>
      <c r="Z29" s="24">
        <v>9637794.155128872</v>
      </c>
      <c r="AA29" s="25">
        <f t="shared" si="85"/>
        <v>482.78249487519918</v>
      </c>
      <c r="AB29" s="30">
        <f t="shared" ref="AB29" si="106">SUM(AB24:AB26)</f>
        <v>4652.9583073067297</v>
      </c>
      <c r="AC29" s="24">
        <v>9096465.7471591663</v>
      </c>
      <c r="AD29" s="25">
        <f t="shared" si="87"/>
        <v>491.52063957882262</v>
      </c>
      <c r="AE29" s="30">
        <f t="shared" ref="AE29" si="107">SUM(AE24:AE26)</f>
        <v>4471.100661950526</v>
      </c>
      <c r="AF29" s="24">
        <v>8402498.3429594617</v>
      </c>
      <c r="AG29" s="25">
        <f t="shared" si="89"/>
        <v>501.01207261896553</v>
      </c>
      <c r="AH29" s="30">
        <f t="shared" ref="AH29" si="108">SUM(AH24:AH26)</f>
        <v>4209.7531099835433</v>
      </c>
      <c r="AI29" s="24">
        <v>7953527.6570408531</v>
      </c>
      <c r="AJ29" s="25">
        <f t="shared" si="91"/>
        <v>512.68804183501413</v>
      </c>
      <c r="AK29" s="30">
        <f t="shared" ref="AK29" si="109">SUM(AK24:AK26)</f>
        <v>4077.6785201689031</v>
      </c>
      <c r="AL29" s="24">
        <v>7401652.3555493234</v>
      </c>
      <c r="AM29" s="25">
        <f t="shared" si="93"/>
        <v>526.47321839331687</v>
      </c>
      <c r="AN29" s="30">
        <f t="shared" ref="AN29" si="110">SUM(AN24:AN26)</f>
        <v>3896.771737054527</v>
      </c>
      <c r="AO29" s="24">
        <v>6916332.1825450491</v>
      </c>
      <c r="AP29" s="25">
        <f t="shared" si="95"/>
        <v>533.55412875659783</v>
      </c>
      <c r="AQ29" s="30">
        <f t="shared" ref="AQ29" si="111">SUM(AQ24:AQ26)</f>
        <v>3690.2375918490425</v>
      </c>
      <c r="AR29" s="24">
        <v>7850287.0482251253</v>
      </c>
      <c r="AS29" s="25">
        <f t="shared" si="97"/>
        <v>558.56330152903763</v>
      </c>
      <c r="AT29" s="30">
        <f t="shared" ref="AT29" si="112">SUM(AT24:AT26)</f>
        <v>4384.8822516072696</v>
      </c>
      <c r="AU29" s="24">
        <v>8642356.8680499215</v>
      </c>
      <c r="AV29" s="25">
        <f t="shared" si="99"/>
        <v>602.85665571637037</v>
      </c>
      <c r="AW29" s="30">
        <f t="shared" ref="AW29" si="113">SUM(AW24:AW26)</f>
        <v>5210.1023589799806</v>
      </c>
      <c r="AX29" s="24">
        <v>9280674.8593175933</v>
      </c>
      <c r="AY29" s="25">
        <f t="shared" si="101"/>
        <v>644.50982585512315</v>
      </c>
      <c r="AZ29" s="30">
        <f t="shared" ref="AZ29" si="114">SUM(AZ24:AZ26)</f>
        <v>5981.4861373968015</v>
      </c>
    </row>
    <row r="30" spans="2:52" ht="18" customHeight="1" x14ac:dyDescent="0.3">
      <c r="B30" s="22"/>
      <c r="H30" s="39"/>
      <c r="J30" s="40"/>
      <c r="K30" s="39"/>
      <c r="M30" s="40"/>
      <c r="N30" s="39"/>
      <c r="P30" s="40"/>
      <c r="Q30" s="39"/>
      <c r="S30" s="40"/>
      <c r="T30" s="39"/>
      <c r="V30" s="40"/>
      <c r="W30" s="39"/>
      <c r="Y30" s="40"/>
      <c r="Z30" s="39"/>
      <c r="AB30" s="40"/>
      <c r="AC30" s="39"/>
      <c r="AE30" s="40"/>
      <c r="AF30" s="39"/>
      <c r="AH30" s="40"/>
      <c r="AI30" s="39"/>
      <c r="AK30" s="40"/>
      <c r="AL30" s="39"/>
      <c r="AN30" s="40"/>
      <c r="AO30" s="39"/>
      <c r="AQ30" s="40"/>
      <c r="AR30" s="39"/>
      <c r="AT30" s="40"/>
      <c r="AU30" s="39"/>
      <c r="AW30" s="40"/>
      <c r="AX30" s="39"/>
      <c r="AZ30" s="40"/>
    </row>
    <row r="31" spans="2:52" ht="18" customHeight="1" x14ac:dyDescent="0.3">
      <c r="B31" s="32" t="s">
        <v>23</v>
      </c>
      <c r="C31" s="33"/>
      <c r="D31" s="33"/>
      <c r="E31" s="33"/>
      <c r="F31" s="33"/>
      <c r="G31" s="33"/>
      <c r="H31" s="34"/>
      <c r="I31" s="33"/>
      <c r="J31" s="35"/>
      <c r="K31" s="34"/>
      <c r="L31" s="33"/>
      <c r="M31" s="35"/>
      <c r="N31" s="34"/>
      <c r="O31" s="33"/>
      <c r="P31" s="35"/>
      <c r="Q31" s="34"/>
      <c r="R31" s="33"/>
      <c r="S31" s="35"/>
      <c r="T31" s="34"/>
      <c r="U31" s="33"/>
      <c r="V31" s="35"/>
      <c r="W31" s="34"/>
      <c r="X31" s="33"/>
      <c r="Y31" s="35"/>
      <c r="Z31" s="34"/>
      <c r="AA31" s="33"/>
      <c r="AB31" s="35"/>
      <c r="AC31" s="34"/>
      <c r="AD31" s="33"/>
      <c r="AE31" s="35"/>
      <c r="AF31" s="34"/>
      <c r="AG31" s="33"/>
      <c r="AH31" s="35"/>
      <c r="AI31" s="34"/>
      <c r="AJ31" s="33"/>
      <c r="AK31" s="35"/>
      <c r="AL31" s="34"/>
      <c r="AM31" s="33"/>
      <c r="AN31" s="35"/>
      <c r="AO31" s="34"/>
      <c r="AP31" s="33"/>
      <c r="AQ31" s="35"/>
      <c r="AR31" s="34"/>
      <c r="AS31" s="33"/>
      <c r="AT31" s="35"/>
      <c r="AU31" s="34"/>
      <c r="AV31" s="33"/>
      <c r="AW31" s="35"/>
      <c r="AX31" s="34"/>
      <c r="AY31" s="33"/>
      <c r="AZ31" s="35"/>
    </row>
    <row r="32" spans="2:52" ht="18" customHeight="1" x14ac:dyDescent="0.3">
      <c r="B32" s="36" t="s">
        <v>33</v>
      </c>
      <c r="C32" s="33"/>
      <c r="D32" s="33"/>
      <c r="E32" s="33"/>
      <c r="F32" s="33"/>
      <c r="G32" s="33"/>
      <c r="H32" s="34"/>
      <c r="I32" s="33"/>
      <c r="J32" s="38">
        <v>1039.8083818541375</v>
      </c>
      <c r="K32" s="34"/>
      <c r="L32" s="33"/>
      <c r="M32" s="38">
        <v>1533.828642172871</v>
      </c>
      <c r="N32" s="34"/>
      <c r="O32" s="37"/>
      <c r="P32" s="38">
        <v>24.037518553125</v>
      </c>
      <c r="Q32" s="34"/>
      <c r="R32" s="37"/>
      <c r="S32" s="38">
        <v>64.059391471499978</v>
      </c>
      <c r="T32" s="34"/>
      <c r="U32" s="37"/>
      <c r="V32" s="38">
        <v>1049.7687445717524</v>
      </c>
      <c r="W32" s="34"/>
      <c r="X32" s="37"/>
      <c r="Y32" s="38">
        <v>1154.9755419608844</v>
      </c>
      <c r="Z32" s="34"/>
      <c r="AA32" s="37"/>
      <c r="AB32" s="38">
        <v>1281.9725929592205</v>
      </c>
      <c r="AC32" s="34"/>
      <c r="AD32" s="37"/>
      <c r="AE32" s="38">
        <v>1231.0870768789957</v>
      </c>
      <c r="AF32" s="34"/>
      <c r="AG32" s="37"/>
      <c r="AH32" s="38">
        <v>1177.8821319647266</v>
      </c>
      <c r="AI32" s="34"/>
      <c r="AJ32" s="37"/>
      <c r="AK32" s="38">
        <v>1141.0232971621244</v>
      </c>
      <c r="AL32" s="34"/>
      <c r="AM32" s="33"/>
      <c r="AN32" s="38">
        <v>1098.8348806001254</v>
      </c>
      <c r="AO32" s="34"/>
      <c r="AP32" s="33"/>
      <c r="AQ32" s="38">
        <v>1039.8083818541375</v>
      </c>
      <c r="AR32" s="34"/>
      <c r="AS32" s="33"/>
      <c r="AT32" s="38">
        <v>1533.828642172871</v>
      </c>
      <c r="AU32" s="34"/>
      <c r="AV32" s="33"/>
      <c r="AW32" s="38">
        <v>1533.828642172871</v>
      </c>
      <c r="AX32" s="34"/>
      <c r="AY32" s="33"/>
      <c r="AZ32" s="38">
        <v>1533.828642172871</v>
      </c>
    </row>
    <row r="33" spans="1:52" ht="18" customHeight="1" x14ac:dyDescent="0.3">
      <c r="B33" s="22"/>
      <c r="H33" s="19"/>
      <c r="J33" s="6"/>
      <c r="K33" s="19"/>
      <c r="M33" s="6"/>
      <c r="N33" s="19"/>
      <c r="P33" s="6"/>
      <c r="Q33" s="19"/>
      <c r="S33" s="6"/>
      <c r="T33" s="19"/>
      <c r="V33" s="6"/>
      <c r="W33" s="19"/>
      <c r="Y33" s="6"/>
      <c r="Z33" s="19"/>
      <c r="AB33" s="6"/>
      <c r="AC33" s="19"/>
      <c r="AE33" s="6"/>
      <c r="AF33" s="19"/>
      <c r="AH33" s="6"/>
      <c r="AI33" s="19"/>
      <c r="AK33" s="6"/>
      <c r="AL33" s="19"/>
      <c r="AN33" s="6"/>
      <c r="AO33" s="19"/>
      <c r="AQ33" s="6"/>
      <c r="AR33" s="19"/>
      <c r="AT33" s="6"/>
      <c r="AU33" s="19"/>
      <c r="AW33" s="6"/>
      <c r="AX33" s="19"/>
      <c r="AZ33" s="6"/>
    </row>
    <row r="34" spans="1:52" ht="18" customHeight="1" x14ac:dyDescent="0.3">
      <c r="B34" s="21" t="s">
        <v>34</v>
      </c>
      <c r="H34" s="19"/>
      <c r="J34" s="6"/>
      <c r="K34" s="19"/>
      <c r="M34" s="6"/>
      <c r="N34" s="19"/>
      <c r="P34" s="6"/>
      <c r="Q34" s="19"/>
      <c r="S34" s="6"/>
      <c r="T34" s="19"/>
      <c r="V34" s="6"/>
      <c r="W34" s="19"/>
      <c r="Y34" s="6"/>
      <c r="Z34" s="19"/>
      <c r="AB34" s="6"/>
      <c r="AC34" s="19"/>
      <c r="AE34" s="6"/>
      <c r="AF34" s="19"/>
      <c r="AH34" s="6"/>
      <c r="AI34" s="19"/>
      <c r="AK34" s="6"/>
      <c r="AL34" s="19"/>
      <c r="AN34" s="6"/>
      <c r="AO34" s="19"/>
      <c r="AQ34" s="6"/>
      <c r="AR34" s="19"/>
      <c r="AT34" s="6"/>
      <c r="AU34" s="19"/>
      <c r="AW34" s="6"/>
      <c r="AX34" s="19"/>
      <c r="AZ34" s="6"/>
    </row>
    <row r="35" spans="1:52" ht="18" customHeight="1" x14ac:dyDescent="0.3">
      <c r="B35" s="22" t="s">
        <v>35</v>
      </c>
      <c r="C35" s="1">
        <v>1</v>
      </c>
      <c r="D35" s="1" t="s">
        <v>17</v>
      </c>
      <c r="E35" s="41" t="s">
        <v>36</v>
      </c>
      <c r="F35" s="1" t="s">
        <v>27</v>
      </c>
      <c r="G35" s="1" t="s">
        <v>37</v>
      </c>
      <c r="H35" s="24">
        <v>312161.11800634465</v>
      </c>
      <c r="I35" s="25">
        <f t="shared" ref="I35:I36" si="115">J35*10^6/H35</f>
        <v>102140.81793560978</v>
      </c>
      <c r="J35" s="26">
        <v>31884.39192086245</v>
      </c>
      <c r="K35" s="24">
        <v>348076.62156631908</v>
      </c>
      <c r="L35" s="25">
        <f t="shared" ref="L35:L36" si="116">M35*10^6/K35</f>
        <v>124604.49079594066</v>
      </c>
      <c r="M35" s="26">
        <v>43371.910188242524</v>
      </c>
      <c r="N35" s="24">
        <f>SUM(N17)</f>
        <v>410007.34816717403</v>
      </c>
      <c r="O35" s="25">
        <f t="shared" ref="O35:O36" si="117">P35*10^6/N35</f>
        <v>104577.12658967948</v>
      </c>
      <c r="P35" s="26">
        <v>42877.390351977345</v>
      </c>
      <c r="Q35" s="24">
        <f>SUM(Q17)</f>
        <v>404565.88079065393</v>
      </c>
      <c r="R35" s="25">
        <f t="shared" ref="R35:R36" si="118">S35*10^6/Q35</f>
        <v>103199.89702568109</v>
      </c>
      <c r="S35" s="26">
        <v>41751.157237699452</v>
      </c>
      <c r="T35" s="24">
        <f>SUM(T17)</f>
        <v>385495.72452268197</v>
      </c>
      <c r="U35" s="25">
        <f t="shared" ref="U35:U36" si="119">V35*10^6/T35</f>
        <v>99955.841188011153</v>
      </c>
      <c r="V35" s="26">
        <v>38532.549419046496</v>
      </c>
      <c r="W35" s="24">
        <f>SUM(W17)</f>
        <v>353042.00180735299</v>
      </c>
      <c r="X35" s="25">
        <f t="shared" ref="X35:X36" si="120">Y35*10^6/W35</f>
        <v>96427.220629775431</v>
      </c>
      <c r="Y35" s="26">
        <v>34042.858999855205</v>
      </c>
      <c r="Z35" s="24">
        <f>SUM(Z17)</f>
        <v>336013.411793356</v>
      </c>
      <c r="AA35" s="25">
        <f t="shared" ref="AA35:AA36" si="121">AB35*10^6/Z35</f>
        <v>93779.963449110131</v>
      </c>
      <c r="AB35" s="26">
        <v>31511.325476391718</v>
      </c>
      <c r="AC35" s="24">
        <f>SUM(AC17)</f>
        <v>345454.59391581494</v>
      </c>
      <c r="AD35" s="25">
        <f t="shared" ref="AD35:AD36" si="122">AE35*10^6/AC35</f>
        <v>92997.732455638776</v>
      </c>
      <c r="AE35" s="26">
        <v>32126.493900554298</v>
      </c>
      <c r="AF35" s="24">
        <f>SUM(AF17)</f>
        <v>375411.06908114703</v>
      </c>
      <c r="AG35" s="25">
        <f t="shared" ref="AG35:AG36" si="123">AH35*10^6/AF35</f>
        <v>96162.712321686005</v>
      </c>
      <c r="AH35" s="26">
        <v>36100.546638426931</v>
      </c>
      <c r="AI35" s="24">
        <f>SUM(AI17)</f>
        <v>400831.15242566401</v>
      </c>
      <c r="AJ35" s="25">
        <f t="shared" ref="AJ35:AJ36" si="124">AK35*10^6/AI35</f>
        <v>94502.645053115732</v>
      </c>
      <c r="AK35" s="26">
        <v>37879.604123913858</v>
      </c>
      <c r="AL35" s="24">
        <f>SUM(AL17)</f>
        <v>399189.47490421502</v>
      </c>
      <c r="AM35" s="25">
        <f t="shared" ref="AM35:AM36" si="125">AN35*10^6/AL35</f>
        <v>99290.086177800113</v>
      </c>
      <c r="AN35" s="26">
        <v>39635.557364510285</v>
      </c>
      <c r="AO35" s="24">
        <f>SUM(AO17)</f>
        <v>363932.41879583389</v>
      </c>
      <c r="AP35" s="25">
        <f t="shared" ref="AP35:AP36" si="126">AQ35*10^6/AO35</f>
        <v>101992.25282416052</v>
      </c>
      <c r="AQ35" s="26">
        <v>37118.287268732958</v>
      </c>
      <c r="AR35" s="24">
        <f>SUM(AR17)</f>
        <v>390184.08733386802</v>
      </c>
      <c r="AS35" s="25">
        <f t="shared" ref="AS35:AS36" si="127">AT35*10^6/AR35</f>
        <v>108560.86602158479</v>
      </c>
      <c r="AT35" s="26">
        <v>42358.722428806388</v>
      </c>
      <c r="AU35" s="24">
        <f>SUM(AU17)</f>
        <v>360065.3447952774</v>
      </c>
      <c r="AV35" s="25">
        <f t="shared" ref="AV35:AV36" si="128">AW35*10^6/AU35</f>
        <v>116158.31324837517</v>
      </c>
      <c r="AW35" s="26">
        <v>41824.583110614047</v>
      </c>
      <c r="AX35" s="24">
        <f>SUM(AX17)</f>
        <v>341702.0122107183</v>
      </c>
      <c r="AY35" s="25">
        <f t="shared" ref="AY35:AY36" si="129">AZ35*10^6/AX35</f>
        <v>120416.91299417662</v>
      </c>
      <c r="AZ35" s="26">
        <v>41146.701474313144</v>
      </c>
    </row>
    <row r="36" spans="1:52" ht="18" customHeight="1" x14ac:dyDescent="0.3">
      <c r="B36" s="22" t="s">
        <v>38</v>
      </c>
      <c r="C36" s="1">
        <v>1</v>
      </c>
      <c r="D36" s="1" t="s">
        <v>17</v>
      </c>
      <c r="E36" s="41" t="s">
        <v>36</v>
      </c>
      <c r="F36" s="1" t="s">
        <v>27</v>
      </c>
      <c r="G36" s="1" t="s">
        <v>37</v>
      </c>
      <c r="H36" s="24">
        <v>6976565.4320935272</v>
      </c>
      <c r="I36" s="25">
        <f t="shared" si="115"/>
        <v>2750.7395382574541</v>
      </c>
      <c r="J36" s="26">
        <v>19190.714375299867</v>
      </c>
      <c r="K36" s="24">
        <v>9812739.2068769503</v>
      </c>
      <c r="L36" s="25">
        <f t="shared" si="116"/>
        <v>2262.3639047443262</v>
      </c>
      <c r="M36" s="26">
        <v>22199.986988307879</v>
      </c>
      <c r="N36" s="24">
        <f>N28</f>
        <v>7116930.4465828445</v>
      </c>
      <c r="O36" s="25">
        <f t="shared" si="117"/>
        <v>3740.4123895558055</v>
      </c>
      <c r="P36" s="26">
        <v>26620.2548180054</v>
      </c>
      <c r="Q36" s="24">
        <f>Q28</f>
        <v>7709434.5621462306</v>
      </c>
      <c r="R36" s="25">
        <f t="shared" si="118"/>
        <v>3567.7073944122903</v>
      </c>
      <c r="S36" s="26">
        <v>27505.006694106785</v>
      </c>
      <c r="T36" s="24">
        <f>T28</f>
        <v>7905854.6996362247</v>
      </c>
      <c r="U36" s="25">
        <f t="shared" si="119"/>
        <v>3169.1597884888329</v>
      </c>
      <c r="V36" s="26">
        <v>25054.916807722584</v>
      </c>
      <c r="W36" s="24">
        <f>W28</f>
        <v>8794862.9097944703</v>
      </c>
      <c r="X36" s="25">
        <f t="shared" si="120"/>
        <v>2587.1827039438649</v>
      </c>
      <c r="Y36" s="26">
        <v>22753.917203777663</v>
      </c>
      <c r="Z36" s="24">
        <f>Z28</f>
        <v>9637794.1551288739</v>
      </c>
      <c r="AA36" s="25">
        <f t="shared" si="121"/>
        <v>1978.2822445730794</v>
      </c>
      <c r="AB36" s="26">
        <v>19066.277053941652</v>
      </c>
      <c r="AC36" s="24">
        <f>AC28</f>
        <v>9246534.4925612137</v>
      </c>
      <c r="AD36" s="25">
        <f t="shared" si="122"/>
        <v>2053.7362169233197</v>
      </c>
      <c r="AE36" s="26">
        <v>18989.942768403656</v>
      </c>
      <c r="AF36" s="24">
        <f>AF28</f>
        <v>8500479.0715951193</v>
      </c>
      <c r="AG36" s="25">
        <f t="shared" si="123"/>
        <v>2408.3813504463351</v>
      </c>
      <c r="AH36" s="26">
        <v>20472.395265889059</v>
      </c>
      <c r="AI36" s="24">
        <f>AI28</f>
        <v>8046000</v>
      </c>
      <c r="AJ36" s="25">
        <f t="shared" si="124"/>
        <v>2843.3744816468693</v>
      </c>
      <c r="AK36" s="26">
        <v>22877.791079330713</v>
      </c>
      <c r="AL36" s="24">
        <f>AL28</f>
        <v>7452000.0000000009</v>
      </c>
      <c r="AM36" s="25">
        <f t="shared" si="125"/>
        <v>3427.7456635862923</v>
      </c>
      <c r="AN36" s="26">
        <v>25543.560685045053</v>
      </c>
      <c r="AO36" s="24">
        <f>AO28</f>
        <v>6976565.4320935281</v>
      </c>
      <c r="AP36" s="25">
        <f t="shared" si="126"/>
        <v>2780.6162011374904</v>
      </c>
      <c r="AQ36" s="26">
        <v>19399.150868775039</v>
      </c>
      <c r="AR36" s="24">
        <f>AR28</f>
        <v>7893468.53695112</v>
      </c>
      <c r="AS36" s="25">
        <f t="shared" si="127"/>
        <v>2984.6851650370022</v>
      </c>
      <c r="AT36" s="26">
        <v>23559.518442924338</v>
      </c>
      <c r="AU36" s="24">
        <f>AU28</f>
        <v>8691605.1073311549</v>
      </c>
      <c r="AV36" s="25">
        <f t="shared" si="128"/>
        <v>3082.50335494503</v>
      </c>
      <c r="AW36" s="26">
        <v>26791.901903205642</v>
      </c>
      <c r="AX36" s="24">
        <f>AX28</f>
        <v>8674221.8971164916</v>
      </c>
      <c r="AY36" s="25">
        <f t="shared" si="129"/>
        <v>3247.2801223424472</v>
      </c>
      <c r="AZ36" s="26">
        <v>28167.628343293974</v>
      </c>
    </row>
    <row r="37" spans="1:52" ht="18" customHeight="1" x14ac:dyDescent="0.3">
      <c r="B37" s="19"/>
      <c r="H37" s="19"/>
      <c r="J37" s="6"/>
      <c r="K37" s="19"/>
      <c r="M37" s="6"/>
      <c r="N37" s="19"/>
      <c r="P37" s="6"/>
      <c r="Q37" s="19"/>
      <c r="S37" s="6"/>
      <c r="T37" s="19"/>
      <c r="V37" s="6"/>
      <c r="W37" s="19"/>
      <c r="Y37" s="6"/>
      <c r="Z37" s="19"/>
      <c r="AB37" s="6"/>
      <c r="AC37" s="19"/>
      <c r="AE37" s="6"/>
      <c r="AF37" s="19"/>
      <c r="AH37" s="6"/>
      <c r="AI37" s="19"/>
      <c r="AK37" s="6"/>
      <c r="AL37" s="19"/>
      <c r="AN37" s="6"/>
      <c r="AO37" s="19"/>
      <c r="AQ37" s="6"/>
      <c r="AR37" s="19"/>
      <c r="AT37" s="6"/>
      <c r="AU37" s="19"/>
      <c r="AW37" s="6"/>
      <c r="AX37" s="19"/>
      <c r="AZ37" s="6"/>
    </row>
    <row r="38" spans="1:52" ht="18" customHeight="1" x14ac:dyDescent="0.3">
      <c r="B38" s="27" t="s">
        <v>39</v>
      </c>
      <c r="C38" s="28"/>
      <c r="D38" s="28"/>
      <c r="E38" s="28"/>
      <c r="F38" s="28"/>
      <c r="G38" s="28"/>
      <c r="H38" s="19"/>
      <c r="J38" s="30">
        <f t="shared" ref="J38" si="130">J36+J35+J28+J17</f>
        <v>69185.53472087039</v>
      </c>
      <c r="K38" s="19"/>
      <c r="M38" s="30">
        <f t="shared" ref="M38" si="131">M36+M35+M28+M17</f>
        <v>88109.974202984129</v>
      </c>
      <c r="N38" s="19"/>
      <c r="P38" s="30">
        <f>P36+P35+P28+P17</f>
        <v>86377.373885019188</v>
      </c>
      <c r="Q38" s="19"/>
      <c r="S38" s="30">
        <f t="shared" ref="S38" si="132">S36+S35+S28+S17</f>
        <v>87007.530803199232</v>
      </c>
      <c r="T38" s="19"/>
      <c r="V38" s="30">
        <f t="shared" ref="V38" si="133">V36+V35+V28+V17</f>
        <v>81687.754547119199</v>
      </c>
      <c r="W38" s="19"/>
      <c r="Y38" s="30">
        <f t="shared" ref="Y38" si="134">Y36+Y35+Y28+Y17</f>
        <v>75219.607339708615</v>
      </c>
      <c r="Z38" s="19"/>
      <c r="AB38" s="30">
        <f t="shared" ref="AB38" si="135">AB36+AB35+AB28+AB17</f>
        <v>68870.683981313894</v>
      </c>
      <c r="AC38" s="19"/>
      <c r="AE38" s="30">
        <f t="shared" ref="AE38" si="136">AE36+AE35+AE28+AE17</f>
        <v>69595.676704574682</v>
      </c>
      <c r="AF38" s="19"/>
      <c r="AH38" s="30">
        <f t="shared" ref="AH38" si="137">AH36+AH35+AH28+AH17</f>
        <v>76070.417656624399</v>
      </c>
      <c r="AI38" s="19"/>
      <c r="AK38" s="30">
        <f t="shared" ref="AK38" si="138">AK36+AK35+AK28+AK17</f>
        <v>81406.424056163014</v>
      </c>
      <c r="AL38" s="19"/>
      <c r="AN38" s="30">
        <f t="shared" ref="AN38" si="139">AN36+AN35+AN28+AN17</f>
        <v>85928.491913224978</v>
      </c>
      <c r="AO38" s="19"/>
      <c r="AQ38" s="30">
        <f t="shared" ref="AQ38" si="140">AQ36+AQ35+AQ28+AQ17</f>
        <v>75812.650647976188</v>
      </c>
      <c r="AR38" s="19"/>
      <c r="AT38" s="30">
        <f>AT36+AT35+AT28+AT17</f>
        <v>87991.139090947705</v>
      </c>
      <c r="AU38" s="19"/>
      <c r="AW38" s="30">
        <f>AW36+AW35+AW28+AW17</f>
        <v>92330.286793030391</v>
      </c>
      <c r="AX38" s="19"/>
      <c r="AZ38" s="30">
        <f>AZ36+AZ35+AZ28+AZ17</f>
        <v>95356.334810660614</v>
      </c>
    </row>
    <row r="39" spans="1:52" ht="18" customHeight="1" x14ac:dyDescent="0.3">
      <c r="B39" s="19"/>
      <c r="H39" s="19"/>
      <c r="J39" s="6"/>
      <c r="K39" s="19"/>
      <c r="M39" s="6"/>
      <c r="N39" s="19"/>
      <c r="P39" s="6"/>
      <c r="Q39" s="19"/>
      <c r="S39" s="6"/>
      <c r="T39" s="19"/>
      <c r="V39" s="6"/>
      <c r="W39" s="19"/>
      <c r="Y39" s="6"/>
      <c r="Z39" s="19"/>
      <c r="AB39" s="6"/>
      <c r="AC39" s="19"/>
      <c r="AE39" s="6"/>
      <c r="AF39" s="19"/>
      <c r="AH39" s="6"/>
      <c r="AI39" s="19"/>
      <c r="AK39" s="6"/>
      <c r="AL39" s="19"/>
      <c r="AN39" s="6"/>
      <c r="AO39" s="19"/>
      <c r="AQ39" s="6"/>
      <c r="AR39" s="19"/>
      <c r="AT39" s="6"/>
      <c r="AU39" s="19"/>
      <c r="AW39" s="42">
        <f>SUM(AW17,AW28)/AW38</f>
        <v>0.25683665244502152</v>
      </c>
      <c r="AX39" s="19"/>
      <c r="AZ39" s="6"/>
    </row>
    <row r="40" spans="1:52" ht="18" customHeight="1" x14ac:dyDescent="0.3">
      <c r="A40" s="17"/>
      <c r="B40" s="20" t="s">
        <v>40</v>
      </c>
      <c r="H40" s="19"/>
      <c r="J40" s="6"/>
      <c r="K40" s="19"/>
      <c r="M40" s="6"/>
      <c r="N40" s="19"/>
      <c r="P40" s="6"/>
      <c r="Q40" s="19"/>
      <c r="S40" s="6"/>
      <c r="T40" s="19"/>
      <c r="V40" s="6"/>
      <c r="W40" s="19"/>
      <c r="Y40" s="6"/>
      <c r="Z40" s="19"/>
      <c r="AB40" s="6"/>
      <c r="AC40" s="19"/>
      <c r="AE40" s="6"/>
      <c r="AF40" s="19"/>
      <c r="AH40" s="6"/>
      <c r="AI40" s="19"/>
      <c r="AK40" s="6"/>
      <c r="AL40" s="19"/>
      <c r="AN40" s="6"/>
      <c r="AO40" s="19"/>
      <c r="AQ40" s="6"/>
      <c r="AR40" s="19"/>
      <c r="AT40" s="6"/>
      <c r="AU40" s="19"/>
      <c r="AW40" s="6"/>
      <c r="AX40" s="19"/>
      <c r="AZ40" s="6"/>
    </row>
    <row r="41" spans="1:52" ht="18" customHeight="1" x14ac:dyDescent="0.3">
      <c r="A41" s="17"/>
      <c r="B41" s="20"/>
      <c r="H41" s="19"/>
      <c r="J41" s="6"/>
      <c r="K41" s="19"/>
      <c r="M41" s="6"/>
      <c r="N41" s="19"/>
      <c r="P41" s="6"/>
      <c r="Q41" s="19"/>
      <c r="S41" s="6"/>
      <c r="T41" s="19"/>
      <c r="V41" s="6"/>
      <c r="W41" s="19"/>
      <c r="Y41" s="6"/>
      <c r="Z41" s="19"/>
      <c r="AB41" s="6"/>
      <c r="AC41" s="19"/>
      <c r="AE41" s="6"/>
      <c r="AF41" s="19"/>
      <c r="AH41" s="6"/>
      <c r="AI41" s="19"/>
      <c r="AK41" s="6"/>
      <c r="AL41" s="19"/>
      <c r="AN41" s="6"/>
      <c r="AO41" s="19"/>
      <c r="AQ41" s="6"/>
      <c r="AR41" s="19"/>
      <c r="AT41" s="6"/>
      <c r="AU41" s="19"/>
      <c r="AW41" s="6"/>
      <c r="AX41" s="19"/>
      <c r="AZ41" s="6"/>
    </row>
    <row r="42" spans="1:52" ht="18" customHeight="1" x14ac:dyDescent="0.3">
      <c r="B42" s="21" t="s">
        <v>41</v>
      </c>
      <c r="H42" s="19"/>
      <c r="J42" s="6"/>
      <c r="K42" s="19"/>
      <c r="M42" s="6"/>
      <c r="N42" s="19"/>
      <c r="P42" s="6"/>
      <c r="Q42" s="19"/>
      <c r="S42" s="6"/>
      <c r="T42" s="19"/>
      <c r="V42" s="6"/>
      <c r="W42" s="19"/>
      <c r="Y42" s="6"/>
      <c r="Z42" s="19"/>
      <c r="AB42" s="6"/>
      <c r="AC42" s="19"/>
      <c r="AE42" s="6"/>
      <c r="AF42" s="19"/>
      <c r="AH42" s="6"/>
      <c r="AI42" s="19"/>
      <c r="AK42" s="6"/>
      <c r="AL42" s="19"/>
      <c r="AN42" s="6"/>
      <c r="AO42" s="19"/>
      <c r="AQ42" s="6"/>
      <c r="AR42" s="19"/>
      <c r="AT42" s="6"/>
      <c r="AU42" s="19"/>
      <c r="AW42" s="6"/>
      <c r="AX42" s="19"/>
      <c r="AZ42" s="6"/>
    </row>
    <row r="43" spans="1:52" ht="18" customHeight="1" x14ac:dyDescent="0.3">
      <c r="B43" s="22" t="s">
        <v>42</v>
      </c>
      <c r="C43" s="1">
        <v>2</v>
      </c>
      <c r="D43" s="1" t="s">
        <v>43</v>
      </c>
      <c r="E43" s="23" t="s">
        <v>18</v>
      </c>
      <c r="F43" s="1" t="s">
        <v>44</v>
      </c>
      <c r="G43" s="1" t="s">
        <v>45</v>
      </c>
      <c r="H43" s="24">
        <v>316</v>
      </c>
      <c r="I43" s="25">
        <f>J43*10^3/H43</f>
        <v>3799.3354430379745</v>
      </c>
      <c r="J43" s="26">
        <v>1200.5899999999999</v>
      </c>
      <c r="K43" s="24">
        <v>392.83137254901965</v>
      </c>
      <c r="L43" s="25">
        <f>M43*10^3/K43</f>
        <v>3864.7316065327714</v>
      </c>
      <c r="M43" s="26">
        <v>1518.1878215278464</v>
      </c>
      <c r="N43" s="24">
        <v>194</v>
      </c>
      <c r="O43" s="25">
        <f>P43*10^3/N43</f>
        <v>5008.5309278350514</v>
      </c>
      <c r="P43" s="26">
        <v>971.65499999999997</v>
      </c>
      <c r="Q43" s="24">
        <v>213</v>
      </c>
      <c r="R43" s="25">
        <f>S43*10^3/Q43</f>
        <v>4792.3943661971834</v>
      </c>
      <c r="S43" s="26">
        <v>1020.7800000000001</v>
      </c>
      <c r="T43" s="24">
        <v>223</v>
      </c>
      <c r="U43" s="25">
        <f>V43*10^3/T43</f>
        <v>4016.0986547085204</v>
      </c>
      <c r="V43" s="26">
        <v>895.59</v>
      </c>
      <c r="W43" s="24">
        <v>237</v>
      </c>
      <c r="X43" s="25">
        <f>Y43*10^3/W43</f>
        <v>3970.7172995780597</v>
      </c>
      <c r="Y43" s="26">
        <v>941.06000000000006</v>
      </c>
      <c r="Z43" s="24">
        <v>291</v>
      </c>
      <c r="AA43" s="25">
        <f>AB43*10^3/Z43</f>
        <v>4122.1134020618547</v>
      </c>
      <c r="AB43" s="26">
        <v>1199.5349999999999</v>
      </c>
      <c r="AC43" s="24">
        <v>342</v>
      </c>
      <c r="AD43" s="25">
        <f>AE43*10^3/AC43</f>
        <v>4364.9853801169584</v>
      </c>
      <c r="AE43" s="26">
        <v>1492.8249999999998</v>
      </c>
      <c r="AF43" s="24">
        <v>350</v>
      </c>
      <c r="AG43" s="25">
        <f>AH43*10^3/AF43</f>
        <v>4367.7</v>
      </c>
      <c r="AH43" s="26">
        <v>1528.6949999999999</v>
      </c>
      <c r="AI43" s="24">
        <v>380</v>
      </c>
      <c r="AJ43" s="25">
        <f>AK43*10^3/AI43</f>
        <v>4036.7631578947362</v>
      </c>
      <c r="AK43" s="26">
        <v>1533.9699999999998</v>
      </c>
      <c r="AL43" s="24">
        <v>339</v>
      </c>
      <c r="AM43" s="25">
        <f>AN43*10^3/AL43</f>
        <v>3936.7994100294977</v>
      </c>
      <c r="AN43" s="26">
        <v>1334.5749999999998</v>
      </c>
      <c r="AO43" s="24">
        <v>327</v>
      </c>
      <c r="AP43" s="25">
        <f>AQ43*10^3/AO43</f>
        <v>4103.8532110091746</v>
      </c>
      <c r="AQ43" s="26">
        <v>1341.9600000000003</v>
      </c>
      <c r="AR43" s="24">
        <v>441</v>
      </c>
      <c r="AS43" s="25">
        <f>AT43*10^3/AR43</f>
        <v>4153.0158730158728</v>
      </c>
      <c r="AT43" s="26">
        <v>1831.4799999999998</v>
      </c>
      <c r="AU43" s="24">
        <v>308.14353312302842</v>
      </c>
      <c r="AV43" s="25">
        <f>AW43*10^3/AU43</f>
        <v>4552.306773830046</v>
      </c>
      <c r="AW43" s="26">
        <v>1402.7638931478853</v>
      </c>
      <c r="AX43" s="24">
        <v>314.42337466464784</v>
      </c>
      <c r="AY43" s="25">
        <f>AZ43*10^3/AX43</f>
        <v>4850.0987681072547</v>
      </c>
      <c r="AZ43" s="26">
        <v>1524.9844221251344</v>
      </c>
    </row>
    <row r="44" spans="1:52" ht="18" customHeight="1" x14ac:dyDescent="0.3">
      <c r="B44" s="22" t="s">
        <v>46</v>
      </c>
      <c r="C44" s="1">
        <v>2</v>
      </c>
      <c r="D44" s="1" t="s">
        <v>43</v>
      </c>
      <c r="E44" s="23" t="s">
        <v>18</v>
      </c>
      <c r="F44" s="1" t="s">
        <v>44</v>
      </c>
      <c r="G44" s="1" t="s">
        <v>47</v>
      </c>
      <c r="H44" s="24">
        <v>271.21999999999997</v>
      </c>
      <c r="I44" s="25">
        <f t="shared" ref="I44:I55" si="141">J44*10^3/H44</f>
        <v>2934.5244440491119</v>
      </c>
      <c r="J44" s="26">
        <v>795.90171971500001</v>
      </c>
      <c r="K44" s="24">
        <v>382.75556504204889</v>
      </c>
      <c r="L44" s="25">
        <f t="shared" ref="L44:L55" si="142">M44*10^3/K44</f>
        <v>3129.390609543967</v>
      </c>
      <c r="M44" s="26">
        <v>1197.7916709932829</v>
      </c>
      <c r="N44" s="24">
        <v>347.83980000000003</v>
      </c>
      <c r="O44" s="25">
        <f t="shared" ref="O44:O55" si="143">P44*10^3/N44</f>
        <v>2256.13575096974</v>
      </c>
      <c r="P44" s="26">
        <v>784.77380839016416</v>
      </c>
      <c r="Q44" s="24">
        <v>360.30374999999998</v>
      </c>
      <c r="R44" s="25">
        <f t="shared" ref="R44:R55" si="144">S44*10^3/Q44</f>
        <v>2389.1033380061099</v>
      </c>
      <c r="S44" s="26">
        <v>860.80289182111892</v>
      </c>
      <c r="T44" s="24">
        <v>390.18375000000003</v>
      </c>
      <c r="U44" s="25">
        <f t="shared" ref="U44:U55" si="145">V44*10^3/T44</f>
        <v>2574.5736472643935</v>
      </c>
      <c r="V44" s="26">
        <v>1004.5568003407983</v>
      </c>
      <c r="W44" s="24">
        <v>320.20125000000002</v>
      </c>
      <c r="X44" s="25">
        <f t="shared" ref="X44:X55" si="146">Y44*10^3/W44</f>
        <v>2524.626399617126</v>
      </c>
      <c r="Y44" s="26">
        <v>808.38852894040338</v>
      </c>
      <c r="Z44" s="24">
        <v>279.9325</v>
      </c>
      <c r="AA44" s="25">
        <f t="shared" ref="AA44:AA55" si="147">AB44*10^3/Z44</f>
        <v>2815.2950504410474</v>
      </c>
      <c r="AB44" s="26">
        <v>788.09258170758847</v>
      </c>
      <c r="AC44" s="24">
        <v>293.8802</v>
      </c>
      <c r="AD44" s="25">
        <f t="shared" ref="AD44:AD55" si="148">AE44*10^3/AC44</f>
        <v>2667.5408819818413</v>
      </c>
      <c r="AE44" s="26">
        <v>783.937447905</v>
      </c>
      <c r="AF44" s="24">
        <v>337.42495000000002</v>
      </c>
      <c r="AG44" s="25">
        <f t="shared" ref="AG44:AG55" si="149">AH44*10^3/AF44</f>
        <v>2505.1834190032478</v>
      </c>
      <c r="AH44" s="26">
        <v>845.31138989800002</v>
      </c>
      <c r="AI44" s="24">
        <v>318.98124999999999</v>
      </c>
      <c r="AJ44" s="25">
        <f t="shared" ref="AJ44:AJ55" si="150">AK44*10^3/AI44</f>
        <v>2871.30851434136</v>
      </c>
      <c r="AK44" s="26">
        <v>915.89357904024996</v>
      </c>
      <c r="AL44" s="24">
        <v>327.52329999999995</v>
      </c>
      <c r="AM44" s="25">
        <f t="shared" ref="AM44:AM55" si="151">AN44*10^3/AL44</f>
        <v>2942.9034459617069</v>
      </c>
      <c r="AN44" s="26">
        <v>963.86944820274982</v>
      </c>
      <c r="AO44" s="24">
        <v>268.5924</v>
      </c>
      <c r="AP44" s="25">
        <f t="shared" ref="AP44:AP55" si="152">AQ44*10^3/AO44</f>
        <v>3055.1336595823263</v>
      </c>
      <c r="AQ44" s="26">
        <v>820.585681948</v>
      </c>
      <c r="AR44" s="24">
        <v>379.04740000000004</v>
      </c>
      <c r="AS44" s="25">
        <f t="shared" ref="AS44:AS55" si="153">AT44*10^3/AR44</f>
        <v>3195.7030112540015</v>
      </c>
      <c r="AT44" s="26">
        <v>1211.3229175880001</v>
      </c>
      <c r="AU44" s="24">
        <v>470.86119949294334</v>
      </c>
      <c r="AV44" s="25">
        <f t="shared" ref="AV44:AV47" si="154">AW44*10^3/AU44</f>
        <v>3479.39648922172</v>
      </c>
      <c r="AW44" s="26">
        <v>1638.3128044264749</v>
      </c>
      <c r="AX44" s="24">
        <v>480.45716177371582</v>
      </c>
      <c r="AY44" s="25">
        <f t="shared" ref="AY44:AY47" si="155">AZ44*10^3/AX44</f>
        <v>3707.0033863146223</v>
      </c>
      <c r="AZ44" s="26">
        <v>1781.0563256742769</v>
      </c>
    </row>
    <row r="45" spans="1:52" ht="18" customHeight="1" x14ac:dyDescent="0.3">
      <c r="B45" s="22" t="s">
        <v>48</v>
      </c>
      <c r="C45" s="1">
        <v>2</v>
      </c>
      <c r="D45" s="1" t="s">
        <v>43</v>
      </c>
      <c r="E45" s="23" t="s">
        <v>18</v>
      </c>
      <c r="F45" s="1" t="s">
        <v>44</v>
      </c>
      <c r="G45" s="1" t="s">
        <v>49</v>
      </c>
      <c r="H45" s="24">
        <v>304.32350000000002</v>
      </c>
      <c r="I45" s="25">
        <f t="shared" si="141"/>
        <v>10753.919035171451</v>
      </c>
      <c r="J45" s="26">
        <v>3272.6702794999997</v>
      </c>
      <c r="K45" s="24">
        <v>361.73830000000004</v>
      </c>
      <c r="L45" s="25">
        <f t="shared" si="142"/>
        <v>11512.943586670252</v>
      </c>
      <c r="M45" s="26">
        <v>4164.6726410379997</v>
      </c>
      <c r="N45" s="24">
        <v>94.102000000000004</v>
      </c>
      <c r="O45" s="25">
        <f t="shared" si="143"/>
        <v>13083.658625746531</v>
      </c>
      <c r="P45" s="26">
        <v>1231.1984440000001</v>
      </c>
      <c r="Q45" s="24">
        <v>83.714000000000013</v>
      </c>
      <c r="R45" s="25">
        <f t="shared" si="144"/>
        <v>12573.186181522804</v>
      </c>
      <c r="S45" s="26">
        <v>1052.5517080000002</v>
      </c>
      <c r="T45" s="24">
        <v>72.08</v>
      </c>
      <c r="U45" s="25">
        <f t="shared" si="145"/>
        <v>12297.962264150945</v>
      </c>
      <c r="V45" s="26">
        <v>886.43712000000016</v>
      </c>
      <c r="W45" s="24">
        <v>87.065999999999988</v>
      </c>
      <c r="X45" s="25">
        <f t="shared" si="146"/>
        <v>11772.949555509615</v>
      </c>
      <c r="Y45" s="26">
        <v>1025.0236259999999</v>
      </c>
      <c r="Z45" s="24">
        <v>93.361999999999995</v>
      </c>
      <c r="AA45" s="25">
        <f t="shared" si="147"/>
        <v>10480.902058653415</v>
      </c>
      <c r="AB45" s="26">
        <v>978.51797800000008</v>
      </c>
      <c r="AC45" s="24">
        <v>109.863</v>
      </c>
      <c r="AD45" s="25">
        <f t="shared" si="148"/>
        <v>9593.6042798758444</v>
      </c>
      <c r="AE45" s="26">
        <v>1053.9821469999999</v>
      </c>
      <c r="AF45" s="24">
        <v>125.702</v>
      </c>
      <c r="AG45" s="25">
        <f t="shared" si="149"/>
        <v>9741.393979411625</v>
      </c>
      <c r="AH45" s="26">
        <v>1224.512706</v>
      </c>
      <c r="AI45" s="24">
        <v>164.22399999999996</v>
      </c>
      <c r="AJ45" s="25">
        <f t="shared" si="150"/>
        <v>9677.3795912899477</v>
      </c>
      <c r="AK45" s="26">
        <v>1589.2579860000001</v>
      </c>
      <c r="AL45" s="24">
        <v>285.53800000000001</v>
      </c>
      <c r="AM45" s="25">
        <f t="shared" si="151"/>
        <v>10556.850517269153</v>
      </c>
      <c r="AN45" s="26">
        <v>3014.3819829999998</v>
      </c>
      <c r="AO45" s="24">
        <v>304.32349999999997</v>
      </c>
      <c r="AP45" s="25">
        <f t="shared" si="152"/>
        <v>10761.313478913065</v>
      </c>
      <c r="AQ45" s="26">
        <v>3274.9205824999999</v>
      </c>
      <c r="AR45" s="24">
        <v>396.29590000000002</v>
      </c>
      <c r="AS45" s="25">
        <f t="shared" si="153"/>
        <v>11554.891245909937</v>
      </c>
      <c r="AT45" s="26">
        <v>4579.1560257000001</v>
      </c>
      <c r="AU45" s="24">
        <v>493.09125000000006</v>
      </c>
      <c r="AV45" s="25">
        <f t="shared" si="154"/>
        <v>12981.914032120068</v>
      </c>
      <c r="AW45" s="26">
        <v>6401.2682174906258</v>
      </c>
      <c r="AX45" s="24">
        <v>503.14025178879547</v>
      </c>
      <c r="AY45" s="25">
        <f t="shared" si="155"/>
        <v>13831.134056434859</v>
      </c>
      <c r="AZ45" s="26">
        <v>6959.0002716792187</v>
      </c>
    </row>
    <row r="46" spans="1:52" ht="18" customHeight="1" x14ac:dyDescent="0.3">
      <c r="B46" s="22" t="s">
        <v>50</v>
      </c>
      <c r="C46" s="1">
        <v>2</v>
      </c>
      <c r="D46" s="1" t="s">
        <v>43</v>
      </c>
      <c r="E46" s="23" t="s">
        <v>18</v>
      </c>
      <c r="F46" s="1" t="s">
        <v>44</v>
      </c>
      <c r="G46" s="1" t="s">
        <v>49</v>
      </c>
      <c r="H46" s="24">
        <v>60.676000000000002</v>
      </c>
      <c r="I46" s="25">
        <f t="shared" si="141"/>
        <v>2885</v>
      </c>
      <c r="J46" s="26">
        <v>175.05026000000001</v>
      </c>
      <c r="K46" s="24">
        <v>91.875150000000005</v>
      </c>
      <c r="L46" s="25">
        <f t="shared" si="142"/>
        <v>3029.2499999999991</v>
      </c>
      <c r="M46" s="26">
        <v>278.31279813749995</v>
      </c>
      <c r="N46" s="24">
        <v>15.061</v>
      </c>
      <c r="O46" s="25">
        <f t="shared" si="143"/>
        <v>3411.9999999999995</v>
      </c>
      <c r="P46" s="26">
        <v>51.388131999999992</v>
      </c>
      <c r="Q46" s="24">
        <v>18.323</v>
      </c>
      <c r="R46" s="25">
        <f t="shared" si="144"/>
        <v>3279</v>
      </c>
      <c r="S46" s="26">
        <v>60.081116999999999</v>
      </c>
      <c r="T46" s="24">
        <v>22.515999999999998</v>
      </c>
      <c r="U46" s="25">
        <f t="shared" si="145"/>
        <v>3194</v>
      </c>
      <c r="V46" s="26">
        <v>71.91610399999999</v>
      </c>
      <c r="W46" s="24">
        <v>25.388999999999999</v>
      </c>
      <c r="X46" s="25">
        <f t="shared" si="146"/>
        <v>2629.9999999999995</v>
      </c>
      <c r="Y46" s="26">
        <v>66.77306999999999</v>
      </c>
      <c r="Z46" s="24">
        <v>24.4</v>
      </c>
      <c r="AA46" s="25">
        <f t="shared" si="147"/>
        <v>2700</v>
      </c>
      <c r="AB46" s="26">
        <v>65.88</v>
      </c>
      <c r="AC46" s="24">
        <v>32.301000000000002</v>
      </c>
      <c r="AD46" s="25">
        <f t="shared" si="148"/>
        <v>2685</v>
      </c>
      <c r="AE46" s="26">
        <v>86.728185000000011</v>
      </c>
      <c r="AF46" s="24">
        <v>65.86</v>
      </c>
      <c r="AG46" s="25">
        <f t="shared" si="149"/>
        <v>2710</v>
      </c>
      <c r="AH46" s="26">
        <v>178.48060000000001</v>
      </c>
      <c r="AI46" s="24">
        <v>38.479999999999997</v>
      </c>
      <c r="AJ46" s="25">
        <f t="shared" si="150"/>
        <v>2940</v>
      </c>
      <c r="AK46" s="26">
        <v>113.13119999999999</v>
      </c>
      <c r="AL46" s="24">
        <v>39.78</v>
      </c>
      <c r="AM46" s="25">
        <f t="shared" si="151"/>
        <v>3169.9999999999995</v>
      </c>
      <c r="AN46" s="26">
        <v>126.1026</v>
      </c>
      <c r="AO46" s="24">
        <v>60.676000000000002</v>
      </c>
      <c r="AP46" s="25">
        <f t="shared" si="152"/>
        <v>3280</v>
      </c>
      <c r="AQ46" s="26">
        <v>199.01728</v>
      </c>
      <c r="AR46" s="24">
        <v>91.875150000000005</v>
      </c>
      <c r="AS46" s="25">
        <f t="shared" si="153"/>
        <v>3450</v>
      </c>
      <c r="AT46" s="26">
        <v>316.9692675</v>
      </c>
      <c r="AU46" s="24">
        <v>106.03124999999999</v>
      </c>
      <c r="AV46" s="25">
        <f t="shared" si="154"/>
        <v>3726</v>
      </c>
      <c r="AW46" s="26">
        <v>395.07243749999992</v>
      </c>
      <c r="AX46" s="24">
        <v>108.19212432279159</v>
      </c>
      <c r="AY46" s="25">
        <f t="shared" si="155"/>
        <v>3969.7386199575817</v>
      </c>
      <c r="AZ46" s="26">
        <v>429.49445429943773</v>
      </c>
    </row>
    <row r="47" spans="1:52" ht="18" customHeight="1" x14ac:dyDescent="0.3">
      <c r="B47" s="22" t="s">
        <v>51</v>
      </c>
      <c r="C47" s="1">
        <v>2</v>
      </c>
      <c r="D47" s="1" t="s">
        <v>43</v>
      </c>
      <c r="E47" s="23" t="s">
        <v>18</v>
      </c>
      <c r="F47" s="1" t="s">
        <v>52</v>
      </c>
      <c r="G47" s="1" t="s">
        <v>47</v>
      </c>
      <c r="H47" s="24">
        <v>104.88714999999999</v>
      </c>
      <c r="I47" s="25">
        <f t="shared" si="141"/>
        <v>1048.182757606628</v>
      </c>
      <c r="J47" s="26">
        <v>109.94090212450001</v>
      </c>
      <c r="K47" s="43">
        <v>104.88714999999999</v>
      </c>
      <c r="L47" s="25">
        <f t="shared" si="142"/>
        <v>1048.182757606628</v>
      </c>
      <c r="M47" s="44">
        <v>109.94090212450001</v>
      </c>
      <c r="N47" s="24">
        <v>119.01799999999999</v>
      </c>
      <c r="O47" s="25">
        <f t="shared" si="143"/>
        <v>1495.3208056764522</v>
      </c>
      <c r="P47" s="26">
        <v>177.97009164999997</v>
      </c>
      <c r="Q47" s="24">
        <v>95.292000000000002</v>
      </c>
      <c r="R47" s="25">
        <f t="shared" si="144"/>
        <v>1390.2617727616173</v>
      </c>
      <c r="S47" s="26">
        <v>132.48082485000003</v>
      </c>
      <c r="T47" s="24">
        <v>65.501999999999995</v>
      </c>
      <c r="U47" s="25">
        <f t="shared" si="145"/>
        <v>1301.0819712375198</v>
      </c>
      <c r="V47" s="26">
        <v>85.223471280000012</v>
      </c>
      <c r="W47" s="24">
        <v>50.753999999999998</v>
      </c>
      <c r="X47" s="25">
        <f t="shared" si="146"/>
        <v>1261.7972736139025</v>
      </c>
      <c r="Y47" s="26">
        <v>64.041258825</v>
      </c>
      <c r="Z47" s="24">
        <v>43.31</v>
      </c>
      <c r="AA47" s="25">
        <f t="shared" si="147"/>
        <v>1237.9855723851301</v>
      </c>
      <c r="AB47" s="26">
        <v>53.617155139999987</v>
      </c>
      <c r="AC47" s="24">
        <v>46.096000000000004</v>
      </c>
      <c r="AD47" s="25">
        <f t="shared" si="148"/>
        <v>1283.9861753731341</v>
      </c>
      <c r="AE47" s="26">
        <v>59.186626739999994</v>
      </c>
      <c r="AF47" s="24">
        <v>64.290999999999997</v>
      </c>
      <c r="AG47" s="25">
        <f t="shared" si="149"/>
        <v>1196.3824714190166</v>
      </c>
      <c r="AH47" s="26">
        <v>76.91662547</v>
      </c>
      <c r="AI47" s="24">
        <v>93.10799999999999</v>
      </c>
      <c r="AJ47" s="25">
        <f t="shared" si="150"/>
        <v>1239.0002126562702</v>
      </c>
      <c r="AK47" s="26">
        <v>115.36083179999999</v>
      </c>
      <c r="AL47" s="24">
        <v>89.91</v>
      </c>
      <c r="AM47" s="25">
        <f t="shared" si="151"/>
        <v>994.81144622400188</v>
      </c>
      <c r="AN47" s="26">
        <v>89.443497129999997</v>
      </c>
      <c r="AO47" s="24">
        <v>105.89499999999998</v>
      </c>
      <c r="AP47" s="25">
        <f t="shared" si="152"/>
        <v>1046.0988864441194</v>
      </c>
      <c r="AQ47" s="26">
        <v>110.77664158</v>
      </c>
      <c r="AR47" s="24">
        <v>115.72205659625348</v>
      </c>
      <c r="AS47" s="25">
        <f t="shared" si="153"/>
        <v>1169.863016748719</v>
      </c>
      <c r="AT47" s="26">
        <v>135.37895423405908</v>
      </c>
      <c r="AU47" s="24">
        <v>120.35577190949789</v>
      </c>
      <c r="AV47" s="25">
        <f t="shared" si="154"/>
        <v>1400.4182365231513</v>
      </c>
      <c r="AW47" s="26">
        <v>168.54841785288164</v>
      </c>
      <c r="AX47" s="24">
        <v>122.80857424012208</v>
      </c>
      <c r="AY47" s="25">
        <f t="shared" si="155"/>
        <v>1492.0274711805805</v>
      </c>
      <c r="AZ47" s="26">
        <v>183.23376646278194</v>
      </c>
    </row>
    <row r="48" spans="1:52" ht="18" customHeight="1" x14ac:dyDescent="0.3">
      <c r="B48" s="22"/>
      <c r="E48" s="45"/>
      <c r="H48" s="39"/>
      <c r="I48" s="25"/>
      <c r="J48" s="40"/>
      <c r="K48" s="39"/>
      <c r="L48" s="25"/>
      <c r="M48" s="40"/>
      <c r="N48" s="39"/>
      <c r="O48" s="25"/>
      <c r="P48" s="40"/>
      <c r="Q48" s="39"/>
      <c r="R48" s="25"/>
      <c r="S48" s="40"/>
      <c r="T48" s="39"/>
      <c r="U48" s="25"/>
      <c r="V48" s="40"/>
      <c r="W48" s="39"/>
      <c r="X48" s="25"/>
      <c r="Y48" s="40"/>
      <c r="Z48" s="39"/>
      <c r="AA48" s="25"/>
      <c r="AB48" s="40"/>
      <c r="AC48" s="39"/>
      <c r="AD48" s="25"/>
      <c r="AE48" s="40"/>
      <c r="AF48" s="39"/>
      <c r="AG48" s="25"/>
      <c r="AH48" s="40"/>
      <c r="AI48" s="39"/>
      <c r="AJ48" s="25"/>
      <c r="AK48" s="40"/>
      <c r="AL48" s="39"/>
      <c r="AM48" s="25"/>
      <c r="AN48" s="40"/>
      <c r="AO48" s="39"/>
      <c r="AP48" s="25"/>
      <c r="AQ48" s="40"/>
      <c r="AR48" s="39"/>
      <c r="AS48" s="25"/>
      <c r="AT48" s="40"/>
      <c r="AU48" s="39"/>
      <c r="AV48" s="25"/>
      <c r="AW48" s="40"/>
      <c r="AX48" s="39"/>
      <c r="AY48" s="25"/>
      <c r="AZ48" s="40"/>
    </row>
    <row r="49" spans="2:52" ht="18" customHeight="1" x14ac:dyDescent="0.3">
      <c r="B49" s="21" t="s">
        <v>53</v>
      </c>
      <c r="H49" s="19"/>
      <c r="J49" s="6"/>
      <c r="K49" s="19"/>
      <c r="M49" s="6"/>
      <c r="N49" s="19"/>
      <c r="P49" s="6"/>
      <c r="Q49" s="19"/>
      <c r="S49" s="6"/>
      <c r="T49" s="19"/>
      <c r="V49" s="6"/>
      <c r="W49" s="19"/>
      <c r="Y49" s="6"/>
      <c r="Z49" s="19"/>
      <c r="AB49" s="6"/>
      <c r="AC49" s="19"/>
      <c r="AE49" s="6"/>
      <c r="AF49" s="19"/>
      <c r="AH49" s="6"/>
      <c r="AI49" s="19"/>
      <c r="AK49" s="6"/>
      <c r="AL49" s="19"/>
      <c r="AN49" s="6"/>
      <c r="AO49" s="19"/>
      <c r="AQ49" s="6"/>
      <c r="AR49" s="19"/>
      <c r="AT49" s="6"/>
      <c r="AU49" s="19"/>
      <c r="AW49" s="6"/>
      <c r="AX49" s="19"/>
      <c r="AZ49" s="6"/>
    </row>
    <row r="50" spans="2:52" ht="18" customHeight="1" x14ac:dyDescent="0.3">
      <c r="B50" s="22" t="s">
        <v>54</v>
      </c>
      <c r="C50" s="1">
        <v>2</v>
      </c>
      <c r="D50" s="1" t="s">
        <v>43</v>
      </c>
      <c r="E50" s="23" t="s">
        <v>18</v>
      </c>
      <c r="F50" s="1" t="s">
        <v>55</v>
      </c>
      <c r="G50" s="1" t="s">
        <v>56</v>
      </c>
      <c r="H50" s="24">
        <v>346</v>
      </c>
      <c r="I50" s="25">
        <f t="shared" si="141"/>
        <v>5669.3936295798512</v>
      </c>
      <c r="J50" s="26">
        <v>1961.6101958346285</v>
      </c>
      <c r="K50" s="24">
        <v>344.15926959168144</v>
      </c>
      <c r="L50" s="25">
        <f t="shared" si="142"/>
        <v>5820.1114721693375</v>
      </c>
      <c r="M50" s="26">
        <v>2003.045313203965</v>
      </c>
      <c r="N50" s="24">
        <v>371</v>
      </c>
      <c r="O50" s="25">
        <f t="shared" si="143"/>
        <v>8595.2836082449903</v>
      </c>
      <c r="P50" s="26">
        <v>3188.8502186588917</v>
      </c>
      <c r="Q50" s="24">
        <v>379</v>
      </c>
      <c r="R50" s="25">
        <f t="shared" si="144"/>
        <v>8626.3586771775917</v>
      </c>
      <c r="S50" s="26">
        <v>3269.3899386503072</v>
      </c>
      <c r="T50" s="24">
        <v>388</v>
      </c>
      <c r="U50" s="25">
        <f t="shared" si="145"/>
        <v>8586.7923647107145</v>
      </c>
      <c r="V50" s="26">
        <v>3331.6754375077571</v>
      </c>
      <c r="W50" s="24">
        <v>442</v>
      </c>
      <c r="X50" s="25">
        <f t="shared" si="146"/>
        <v>9002.6400374473378</v>
      </c>
      <c r="Y50" s="26">
        <v>3979.1668965517238</v>
      </c>
      <c r="Z50" s="24">
        <v>624</v>
      </c>
      <c r="AA50" s="25">
        <f t="shared" si="147"/>
        <v>5834.9455862078057</v>
      </c>
      <c r="AB50" s="26">
        <v>3641.0060457936706</v>
      </c>
      <c r="AC50" s="24">
        <v>699</v>
      </c>
      <c r="AD50" s="25">
        <f t="shared" si="148"/>
        <v>5870.1860463059402</v>
      </c>
      <c r="AE50" s="26">
        <v>4103.2600463678518</v>
      </c>
      <c r="AF50" s="24">
        <v>726</v>
      </c>
      <c r="AG50" s="25">
        <f t="shared" si="149"/>
        <v>5716.5350177265445</v>
      </c>
      <c r="AH50" s="26">
        <v>4150.2044228694713</v>
      </c>
      <c r="AI50" s="24">
        <v>623</v>
      </c>
      <c r="AJ50" s="25">
        <f t="shared" si="150"/>
        <v>6003.5408769821606</v>
      </c>
      <c r="AK50" s="26">
        <v>3740.2059663598857</v>
      </c>
      <c r="AL50" s="24">
        <v>416</v>
      </c>
      <c r="AM50" s="25">
        <f t="shared" si="151"/>
        <v>5628.3826838447585</v>
      </c>
      <c r="AN50" s="26">
        <v>2341.4071964794198</v>
      </c>
      <c r="AO50" s="24">
        <v>238</v>
      </c>
      <c r="AP50" s="25">
        <f t="shared" si="152"/>
        <v>5699.9313904433693</v>
      </c>
      <c r="AQ50" s="26">
        <v>1356.583670925522</v>
      </c>
      <c r="AR50" s="24">
        <v>135</v>
      </c>
      <c r="AS50" s="25">
        <f t="shared" si="153"/>
        <v>5940.4308999767609</v>
      </c>
      <c r="AT50" s="26">
        <v>801.95817149686275</v>
      </c>
      <c r="AU50" s="24">
        <v>141.53906249999997</v>
      </c>
      <c r="AV50" s="25">
        <f t="shared" ref="AV50" si="156">AW50*10^3/AU50</f>
        <v>6415.3086562894096</v>
      </c>
      <c r="AW50" s="26">
        <v>908.01677285933761</v>
      </c>
      <c r="AX50" s="24">
        <v>144.42357179163093</v>
      </c>
      <c r="AY50" s="25">
        <f t="shared" ref="AY50" si="157">AZ50*10^3/AX50</f>
        <v>6834.9700836876673</v>
      </c>
      <c r="AZ50" s="26">
        <v>987.13079257511549</v>
      </c>
    </row>
    <row r="51" spans="2:52" ht="18" customHeight="1" x14ac:dyDescent="0.3">
      <c r="B51" s="22"/>
      <c r="E51" s="45"/>
      <c r="H51" s="39"/>
      <c r="I51" s="25"/>
      <c r="J51" s="40"/>
      <c r="K51" s="39"/>
      <c r="L51" s="25"/>
      <c r="M51" s="40"/>
      <c r="N51" s="39"/>
      <c r="O51" s="25"/>
      <c r="P51" s="40"/>
      <c r="Q51" s="39"/>
      <c r="R51" s="25"/>
      <c r="S51" s="40"/>
      <c r="T51" s="39"/>
      <c r="U51" s="25"/>
      <c r="V51" s="40"/>
      <c r="W51" s="39"/>
      <c r="X51" s="25"/>
      <c r="Y51" s="40"/>
      <c r="Z51" s="39"/>
      <c r="AA51" s="25"/>
      <c r="AB51" s="40"/>
      <c r="AC51" s="39"/>
      <c r="AD51" s="25"/>
      <c r="AE51" s="40"/>
      <c r="AF51" s="39"/>
      <c r="AG51" s="25"/>
      <c r="AH51" s="40"/>
      <c r="AI51" s="39"/>
      <c r="AJ51" s="25"/>
      <c r="AK51" s="40"/>
      <c r="AL51" s="39"/>
      <c r="AM51" s="25"/>
      <c r="AN51" s="40"/>
      <c r="AO51" s="39"/>
      <c r="AP51" s="25"/>
      <c r="AQ51" s="40"/>
      <c r="AR51" s="39"/>
      <c r="AS51" s="25"/>
      <c r="AT51" s="40"/>
      <c r="AU51" s="39"/>
      <c r="AV51" s="25"/>
      <c r="AW51" s="40"/>
      <c r="AX51" s="39"/>
      <c r="AY51" s="25"/>
      <c r="AZ51" s="40"/>
    </row>
    <row r="52" spans="2:52" ht="18" customHeight="1" x14ac:dyDescent="0.3">
      <c r="B52" s="21" t="s">
        <v>57</v>
      </c>
      <c r="H52" s="19"/>
      <c r="J52" s="6"/>
      <c r="K52" s="19"/>
      <c r="M52" s="6"/>
      <c r="N52" s="19"/>
      <c r="P52" s="6"/>
      <c r="Q52" s="19"/>
      <c r="S52" s="6"/>
      <c r="T52" s="19"/>
      <c r="V52" s="6"/>
      <c r="W52" s="19"/>
      <c r="Y52" s="6"/>
      <c r="Z52" s="19"/>
      <c r="AB52" s="6"/>
      <c r="AC52" s="19"/>
      <c r="AE52" s="6"/>
      <c r="AF52" s="19"/>
      <c r="AH52" s="6"/>
      <c r="AI52" s="19"/>
      <c r="AK52" s="6"/>
      <c r="AL52" s="19"/>
      <c r="AN52" s="6"/>
      <c r="AO52" s="19"/>
      <c r="AQ52" s="6"/>
      <c r="AR52" s="19"/>
      <c r="AT52" s="6"/>
      <c r="AU52" s="19"/>
      <c r="AW52" s="6"/>
      <c r="AX52" s="19"/>
      <c r="AZ52" s="6"/>
    </row>
    <row r="53" spans="2:52" ht="18" customHeight="1" x14ac:dyDescent="0.3">
      <c r="B53" s="22" t="s">
        <v>58</v>
      </c>
      <c r="C53" s="1">
        <v>2</v>
      </c>
      <c r="D53" s="1" t="s">
        <v>43</v>
      </c>
      <c r="E53" s="23" t="s">
        <v>18</v>
      </c>
      <c r="F53" s="1" t="s">
        <v>55</v>
      </c>
      <c r="G53" s="1" t="s">
        <v>59</v>
      </c>
      <c r="H53" s="24">
        <v>72.9827484034642</v>
      </c>
      <c r="I53" s="25">
        <f t="shared" si="141"/>
        <v>11309.307520476546</v>
      </c>
      <c r="J53" s="26">
        <v>825.38434538434535</v>
      </c>
      <c r="K53" s="24">
        <v>75.216750116771848</v>
      </c>
      <c r="L53" s="25">
        <f t="shared" si="142"/>
        <v>11789.128816083392</v>
      </c>
      <c r="M53" s="26">
        <v>886.73995625377893</v>
      </c>
      <c r="N53" s="24">
        <v>33.768054125682418</v>
      </c>
      <c r="O53" s="25">
        <f t="shared" si="143"/>
        <v>10314.81757259866</v>
      </c>
      <c r="P53" s="26">
        <v>348.31131808805168</v>
      </c>
      <c r="Q53" s="24">
        <v>27.618014198291476</v>
      </c>
      <c r="R53" s="25">
        <f t="shared" si="144"/>
        <v>10478.332092330604</v>
      </c>
      <c r="S53" s="26">
        <v>289.39072450039981</v>
      </c>
      <c r="T53" s="24">
        <v>22.225881298812453</v>
      </c>
      <c r="U53" s="25">
        <f t="shared" si="145"/>
        <v>10593.596425912136</v>
      </c>
      <c r="V53" s="26">
        <v>235.45201668984697</v>
      </c>
      <c r="W53" s="24">
        <v>31.523703012450117</v>
      </c>
      <c r="X53" s="25">
        <f t="shared" si="146"/>
        <v>10679.374534623978</v>
      </c>
      <c r="Y53" s="26">
        <v>336.65343118820891</v>
      </c>
      <c r="Z53" s="24">
        <v>51.713600721424697</v>
      </c>
      <c r="AA53" s="25">
        <f t="shared" si="147"/>
        <v>10722.263588979893</v>
      </c>
      <c r="AB53" s="26">
        <v>554.48685807037634</v>
      </c>
      <c r="AC53" s="24">
        <v>61.542061542061539</v>
      </c>
      <c r="AD53" s="25">
        <f t="shared" si="148"/>
        <v>10799.999999999998</v>
      </c>
      <c r="AE53" s="26">
        <v>664.65426465426458</v>
      </c>
      <c r="AF53" s="24">
        <v>64.441906425702157</v>
      </c>
      <c r="AG53" s="25">
        <f t="shared" si="149"/>
        <v>10917.944899478776</v>
      </c>
      <c r="AH53" s="26">
        <v>703.57318357318354</v>
      </c>
      <c r="AI53" s="24">
        <v>71.807413263723944</v>
      </c>
      <c r="AJ53" s="25">
        <f t="shared" si="150"/>
        <v>11043.931496649289</v>
      </c>
      <c r="AK53" s="26">
        <v>793.03615303615288</v>
      </c>
      <c r="AL53" s="24">
        <v>78.328697424174791</v>
      </c>
      <c r="AM53" s="25">
        <f t="shared" si="151"/>
        <v>11202.084884586748</v>
      </c>
      <c r="AN53" s="26">
        <v>877.4447174447173</v>
      </c>
      <c r="AO53" s="24">
        <v>72.9827484034642</v>
      </c>
      <c r="AP53" s="25">
        <f t="shared" si="152"/>
        <v>11309.307520476546</v>
      </c>
      <c r="AQ53" s="26">
        <v>825.38434538434535</v>
      </c>
      <c r="AR53" s="24">
        <v>75.259999299116885</v>
      </c>
      <c r="AS53" s="25">
        <f t="shared" si="153"/>
        <v>11786.448250186148</v>
      </c>
      <c r="AT53" s="26">
        <v>887.04808704808693</v>
      </c>
      <c r="AU53" s="24">
        <v>59.942264914297233</v>
      </c>
      <c r="AV53" s="25">
        <f>AW53*10^3/AU53</f>
        <v>12939.091586001487</v>
      </c>
      <c r="AW53" s="26">
        <v>775.59845559845553</v>
      </c>
      <c r="AX53" s="24">
        <v>61.163864217363802</v>
      </c>
      <c r="AY53" s="25">
        <f>AZ53*10^3/AX53</f>
        <v>13785.51035322552</v>
      </c>
      <c r="AZ53" s="26">
        <v>843.17508341174869</v>
      </c>
    </row>
    <row r="54" spans="2:52" ht="18" customHeight="1" x14ac:dyDescent="0.3">
      <c r="B54" s="22" t="s">
        <v>60</v>
      </c>
      <c r="C54" s="1">
        <v>2</v>
      </c>
      <c r="D54" s="1" t="s">
        <v>43</v>
      </c>
      <c r="E54" s="23" t="s">
        <v>18</v>
      </c>
      <c r="F54" s="1" t="s">
        <v>55</v>
      </c>
      <c r="G54" s="1" t="s">
        <v>59</v>
      </c>
      <c r="H54" s="24">
        <v>180.94171191943857</v>
      </c>
      <c r="I54" s="25">
        <f t="shared" si="141"/>
        <v>7707.0836435840156</v>
      </c>
      <c r="J54" s="26">
        <v>1394.5329083763959</v>
      </c>
      <c r="K54" s="24">
        <v>186.48033718745688</v>
      </c>
      <c r="L54" s="25">
        <f t="shared" si="142"/>
        <v>8034.0729709605339</v>
      </c>
      <c r="M54" s="26">
        <v>1498.1966366133538</v>
      </c>
      <c r="N54" s="24">
        <v>86.358139483664971</v>
      </c>
      <c r="O54" s="25">
        <f t="shared" si="143"/>
        <v>7029.3571605857514</v>
      </c>
      <c r="P54" s="26">
        <v>607.0422061543635</v>
      </c>
      <c r="Q54" s="24">
        <v>109.94116880083843</v>
      </c>
      <c r="R54" s="25">
        <f t="shared" si="144"/>
        <v>7140.7892777364113</v>
      </c>
      <c r="S54" s="26">
        <v>785.06671935483587</v>
      </c>
      <c r="T54" s="24">
        <v>135.49741989806157</v>
      </c>
      <c r="U54" s="25">
        <f t="shared" si="145"/>
        <v>7219.3397865475308</v>
      </c>
      <c r="V54" s="26">
        <v>978.20191444461295</v>
      </c>
      <c r="W54" s="24">
        <v>127.56484350291383</v>
      </c>
      <c r="X54" s="25">
        <f t="shared" si="146"/>
        <v>7277.7959791511539</v>
      </c>
      <c r="Y54" s="26">
        <v>928.39090512655241</v>
      </c>
      <c r="Z54" s="24">
        <v>188.91706643271917</v>
      </c>
      <c r="AA54" s="25">
        <f t="shared" si="147"/>
        <v>7307.024075452965</v>
      </c>
      <c r="AB54" s="26">
        <v>1380.4215526878261</v>
      </c>
      <c r="AC54" s="24">
        <v>152.59770399480149</v>
      </c>
      <c r="AD54" s="25">
        <f t="shared" si="148"/>
        <v>7360.0000000000009</v>
      </c>
      <c r="AE54" s="26">
        <v>1123.119101401739</v>
      </c>
      <c r="AF54" s="24">
        <v>159.78761743370237</v>
      </c>
      <c r="AG54" s="25">
        <f t="shared" si="149"/>
        <v>7440.37726482998</v>
      </c>
      <c r="AH54" s="26">
        <v>1188.8801559550698</v>
      </c>
      <c r="AI54" s="24">
        <v>178.03474665863138</v>
      </c>
      <c r="AJ54" s="25">
        <f t="shared" si="150"/>
        <v>7526.2347977165537</v>
      </c>
      <c r="AK54" s="26">
        <v>1339.9313055048424</v>
      </c>
      <c r="AL54" s="24">
        <v>194.21145707495924</v>
      </c>
      <c r="AM54" s="25">
        <f t="shared" si="151"/>
        <v>7634.0134028294869</v>
      </c>
      <c r="AN54" s="26">
        <v>1482.6128662932824</v>
      </c>
      <c r="AO54" s="24">
        <v>175.92560844525013</v>
      </c>
      <c r="AP54" s="25">
        <f t="shared" si="152"/>
        <v>7707.0836435840138</v>
      </c>
      <c r="AQ54" s="26">
        <v>1355.8733793359529</v>
      </c>
      <c r="AR54" s="24">
        <v>186.56735613218189</v>
      </c>
      <c r="AS54" s="25">
        <f t="shared" si="153"/>
        <v>8032.2462149416724</v>
      </c>
      <c r="AT54" s="26">
        <v>1498.5549401243929</v>
      </c>
      <c r="AU54" s="24">
        <v>149.0656679010655</v>
      </c>
      <c r="AV54" s="25">
        <f>AW54*10^3/AU54</f>
        <v>8817.7513030528644</v>
      </c>
      <c r="AW54" s="26">
        <v>1314.423987375066</v>
      </c>
      <c r="AX54" s="24">
        <v>152.10356639021086</v>
      </c>
      <c r="AY54" s="25">
        <f>AZ54*10^3/AX54</f>
        <v>9394.5700184944308</v>
      </c>
      <c r="AZ54" s="26">
        <v>1428.947604515552</v>
      </c>
    </row>
    <row r="55" spans="2:52" ht="18" customHeight="1" x14ac:dyDescent="0.3">
      <c r="B55" s="22" t="s">
        <v>61</v>
      </c>
      <c r="C55" s="1">
        <v>2</v>
      </c>
      <c r="D55" s="1" t="s">
        <v>43</v>
      </c>
      <c r="E55" s="23" t="s">
        <v>18</v>
      </c>
      <c r="F55" s="1" t="s">
        <v>55</v>
      </c>
      <c r="G55" s="1" t="s">
        <v>59</v>
      </c>
      <c r="H55" s="24">
        <v>63.821337976057826</v>
      </c>
      <c r="I55" s="25">
        <f t="shared" si="141"/>
        <v>11309.307520476543</v>
      </c>
      <c r="J55" s="26">
        <v>721.77513753950598</v>
      </c>
      <c r="K55" s="24">
        <v>65.774908943211656</v>
      </c>
      <c r="L55" s="25">
        <f t="shared" si="142"/>
        <v>11789.12881608339</v>
      </c>
      <c r="M55" s="26">
        <v>775.42887439767765</v>
      </c>
      <c r="N55" s="24">
        <v>49.51970729215293</v>
      </c>
      <c r="O55" s="25">
        <f t="shared" si="143"/>
        <v>10314.817572598658</v>
      </c>
      <c r="P55" s="26">
        <v>510.78674696704098</v>
      </c>
      <c r="Q55" s="24">
        <v>65.695304523915453</v>
      </c>
      <c r="R55" s="25">
        <f t="shared" si="144"/>
        <v>10478.332092330604</v>
      </c>
      <c r="S55" s="26">
        <v>688.37721770837516</v>
      </c>
      <c r="T55" s="24">
        <v>82.7523946056928</v>
      </c>
      <c r="U55" s="25">
        <f t="shared" si="145"/>
        <v>10593.596425912137</v>
      </c>
      <c r="V55" s="26">
        <v>876.64547173053802</v>
      </c>
      <c r="W55" s="24">
        <v>87.74484743052723</v>
      </c>
      <c r="X55" s="25">
        <f t="shared" si="146"/>
        <v>10679.374534623976</v>
      </c>
      <c r="Y55" s="26">
        <v>937.06008919403837</v>
      </c>
      <c r="Z55" s="24">
        <v>64.280834841893267</v>
      </c>
      <c r="AA55" s="25">
        <f t="shared" si="147"/>
        <v>10722.263588979897</v>
      </c>
      <c r="AB55" s="26">
        <v>689.23605489446243</v>
      </c>
      <c r="AC55" s="24">
        <v>53.823305630340627</v>
      </c>
      <c r="AD55" s="25">
        <f t="shared" si="148"/>
        <v>10800.000000000002</v>
      </c>
      <c r="AE55" s="26">
        <v>581.29170080767881</v>
      </c>
      <c r="AF55" s="24">
        <v>56.332016204674382</v>
      </c>
      <c r="AG55" s="25">
        <f t="shared" si="149"/>
        <v>10917.944899478776</v>
      </c>
      <c r="AH55" s="26">
        <v>615.02984899918044</v>
      </c>
      <c r="AI55" s="24">
        <v>62.800809070959126</v>
      </c>
      <c r="AJ55" s="25">
        <f t="shared" si="150"/>
        <v>11043.931496649291</v>
      </c>
      <c r="AK55" s="26">
        <v>693.56783331382405</v>
      </c>
      <c r="AL55" s="24">
        <v>68.480828878090563</v>
      </c>
      <c r="AM55" s="25">
        <f t="shared" si="151"/>
        <v>11202.084884586746</v>
      </c>
      <c r="AN55" s="26">
        <v>767.12805805922983</v>
      </c>
      <c r="AO55" s="24">
        <v>62.060749342235532</v>
      </c>
      <c r="AP55" s="25">
        <f t="shared" si="152"/>
        <v>11309.307520476543</v>
      </c>
      <c r="AQ55" s="26">
        <v>701.86409926255396</v>
      </c>
      <c r="AR55" s="24">
        <v>65.789481915870041</v>
      </c>
      <c r="AS55" s="25">
        <f t="shared" si="153"/>
        <v>11786.448250186146</v>
      </c>
      <c r="AT55" s="26">
        <v>775.42432400795963</v>
      </c>
      <c r="AU55" s="24">
        <v>52.405647313226332</v>
      </c>
      <c r="AV55" s="25">
        <f>AW55*10^3/AU55</f>
        <v>12939.091586001487</v>
      </c>
      <c r="AW55" s="26">
        <v>678.08147020952822</v>
      </c>
      <c r="AX55" s="24">
        <v>53.473653374160477</v>
      </c>
      <c r="AY55" s="25">
        <f>AZ55*10^3/AX55</f>
        <v>13785.51035322552</v>
      </c>
      <c r="AZ55" s="26">
        <v>737.16160221428208</v>
      </c>
    </row>
    <row r="56" spans="2:52" ht="18" customHeight="1" x14ac:dyDescent="0.3">
      <c r="B56" s="22"/>
      <c r="E56" s="45"/>
      <c r="H56" s="39"/>
      <c r="I56" s="25"/>
      <c r="J56" s="40"/>
      <c r="K56" s="39"/>
      <c r="L56" s="25"/>
      <c r="M56" s="40"/>
      <c r="N56" s="39"/>
      <c r="O56" s="25"/>
      <c r="P56" s="40"/>
      <c r="Q56" s="39"/>
      <c r="R56" s="25"/>
      <c r="S56" s="40"/>
      <c r="T56" s="39"/>
      <c r="U56" s="25"/>
      <c r="V56" s="40"/>
      <c r="W56" s="39"/>
      <c r="X56" s="25"/>
      <c r="Y56" s="40"/>
      <c r="Z56" s="39"/>
      <c r="AA56" s="25"/>
      <c r="AB56" s="40"/>
      <c r="AC56" s="39"/>
      <c r="AD56" s="25"/>
      <c r="AE56" s="40"/>
      <c r="AF56" s="39"/>
      <c r="AG56" s="25"/>
      <c r="AH56" s="40"/>
      <c r="AI56" s="39"/>
      <c r="AJ56" s="25"/>
      <c r="AK56" s="40"/>
      <c r="AL56" s="39"/>
      <c r="AM56" s="25"/>
      <c r="AN56" s="40"/>
      <c r="AO56" s="39"/>
      <c r="AP56" s="25"/>
      <c r="AQ56" s="40"/>
      <c r="AR56" s="39"/>
      <c r="AS56" s="25"/>
      <c r="AT56" s="40"/>
      <c r="AU56" s="39"/>
      <c r="AV56" s="25"/>
      <c r="AW56" s="40"/>
      <c r="AX56" s="39"/>
      <c r="AY56" s="25"/>
      <c r="AZ56" s="40"/>
    </row>
    <row r="57" spans="2:52" ht="18" customHeight="1" x14ac:dyDescent="0.3">
      <c r="B57" s="21" t="s">
        <v>62</v>
      </c>
      <c r="H57" s="19"/>
      <c r="J57" s="6"/>
      <c r="K57" s="19"/>
      <c r="M57" s="6"/>
      <c r="N57" s="19"/>
      <c r="P57" s="6"/>
      <c r="Q57" s="19"/>
      <c r="S57" s="6"/>
      <c r="T57" s="19"/>
      <c r="V57" s="6"/>
      <c r="W57" s="19"/>
      <c r="Y57" s="6"/>
      <c r="Z57" s="19"/>
      <c r="AB57" s="6"/>
      <c r="AC57" s="19"/>
      <c r="AE57" s="6"/>
      <c r="AF57" s="19"/>
      <c r="AH57" s="6"/>
      <c r="AI57" s="19"/>
      <c r="AK57" s="6"/>
      <c r="AL57" s="19"/>
      <c r="AN57" s="6"/>
      <c r="AO57" s="19"/>
      <c r="AQ57" s="6"/>
      <c r="AR57" s="19"/>
      <c r="AT57" s="6"/>
      <c r="AU57" s="19"/>
      <c r="AW57" s="6"/>
      <c r="AX57" s="19"/>
      <c r="AZ57" s="6"/>
    </row>
    <row r="58" spans="2:52" ht="18" customHeight="1" x14ac:dyDescent="0.3">
      <c r="B58" s="22" t="s">
        <v>63</v>
      </c>
      <c r="C58" s="1">
        <v>2</v>
      </c>
      <c r="D58" s="1" t="s">
        <v>43</v>
      </c>
      <c r="E58" s="23" t="s">
        <v>18</v>
      </c>
      <c r="F58" s="8" t="s">
        <v>64</v>
      </c>
      <c r="G58" s="1" t="s">
        <v>65</v>
      </c>
      <c r="H58" s="19"/>
      <c r="J58" s="26">
        <v>1526.0407025148434</v>
      </c>
      <c r="K58" s="19"/>
      <c r="M58" s="26">
        <v>1726.8892085747957</v>
      </c>
      <c r="N58" s="19"/>
      <c r="P58" s="26">
        <v>1406.6090749999998</v>
      </c>
      <c r="Q58" s="19"/>
      <c r="S58" s="26">
        <v>1483.9957649999997</v>
      </c>
      <c r="T58" s="19"/>
      <c r="V58" s="26">
        <v>1454.2373539999999</v>
      </c>
      <c r="W58" s="19"/>
      <c r="Y58" s="26">
        <v>1372.6521996331132</v>
      </c>
      <c r="Z58" s="19"/>
      <c r="AB58" s="26">
        <v>1526.2895159182692</v>
      </c>
      <c r="AC58" s="19"/>
      <c r="AE58" s="26">
        <v>1277.4488903581876</v>
      </c>
      <c r="AF58" s="19"/>
      <c r="AH58" s="26">
        <v>1352.2109954016873</v>
      </c>
      <c r="AI58" s="19"/>
      <c r="AK58" s="26">
        <v>1533.1461964822536</v>
      </c>
      <c r="AL58" s="19"/>
      <c r="AN58" s="26">
        <v>1722.1602459233327</v>
      </c>
      <c r="AO58" s="19"/>
      <c r="AQ58" s="26">
        <v>1604.6344273297534</v>
      </c>
      <c r="AR58" s="19"/>
      <c r="AT58" s="26">
        <v>1850.4091838424822</v>
      </c>
      <c r="AU58" s="19"/>
      <c r="AW58" s="26">
        <v>1609.8429756417211</v>
      </c>
      <c r="AX58" s="19"/>
      <c r="AZ58" s="26">
        <v>1750.1059671646269</v>
      </c>
    </row>
    <row r="59" spans="2:52" ht="18" customHeight="1" x14ac:dyDescent="0.3">
      <c r="B59" s="22"/>
      <c r="E59" s="45"/>
      <c r="F59" s="8"/>
      <c r="H59" s="19"/>
      <c r="J59" s="40"/>
      <c r="K59" s="19"/>
      <c r="M59" s="40"/>
      <c r="N59" s="19"/>
      <c r="P59" s="40"/>
      <c r="Q59" s="19"/>
      <c r="S59" s="40"/>
      <c r="T59" s="19"/>
      <c r="V59" s="40"/>
      <c r="W59" s="19"/>
      <c r="Y59" s="40"/>
      <c r="Z59" s="19"/>
      <c r="AB59" s="40"/>
      <c r="AC59" s="19"/>
      <c r="AE59" s="40"/>
      <c r="AF59" s="19"/>
      <c r="AH59" s="40"/>
      <c r="AI59" s="19"/>
      <c r="AK59" s="40"/>
      <c r="AL59" s="19"/>
      <c r="AN59" s="40"/>
      <c r="AO59" s="19"/>
      <c r="AQ59" s="40"/>
      <c r="AR59" s="19"/>
      <c r="AT59" s="40"/>
      <c r="AU59" s="19"/>
      <c r="AW59" s="40"/>
      <c r="AX59" s="19"/>
      <c r="AZ59" s="40"/>
    </row>
    <row r="60" spans="2:52" ht="18" customHeight="1" x14ac:dyDescent="0.3">
      <c r="B60" s="21" t="s">
        <v>66</v>
      </c>
      <c r="H60" s="19"/>
      <c r="J60" s="6"/>
      <c r="K60" s="19"/>
      <c r="M60" s="6"/>
      <c r="N60" s="19"/>
      <c r="P60" s="6"/>
      <c r="Q60" s="19"/>
      <c r="S60" s="6"/>
      <c r="T60" s="19"/>
      <c r="V60" s="6"/>
      <c r="W60" s="19"/>
      <c r="Y60" s="6"/>
      <c r="Z60" s="19"/>
      <c r="AB60" s="6"/>
      <c r="AC60" s="19"/>
      <c r="AE60" s="6"/>
      <c r="AF60" s="19"/>
      <c r="AH60" s="6"/>
      <c r="AI60" s="19"/>
      <c r="AK60" s="6"/>
      <c r="AL60" s="19"/>
      <c r="AN60" s="6"/>
      <c r="AO60" s="19"/>
      <c r="AQ60" s="6"/>
      <c r="AR60" s="19"/>
      <c r="AT60" s="6"/>
      <c r="AU60" s="19"/>
      <c r="AW60" s="6"/>
      <c r="AX60" s="19"/>
      <c r="AZ60" s="6"/>
    </row>
    <row r="61" spans="2:52" ht="18" customHeight="1" x14ac:dyDescent="0.3">
      <c r="B61" s="22" t="s">
        <v>66</v>
      </c>
      <c r="C61" s="1">
        <v>2</v>
      </c>
      <c r="D61" s="1" t="s">
        <v>43</v>
      </c>
      <c r="E61" s="23" t="s">
        <v>18</v>
      </c>
      <c r="F61" s="8" t="s">
        <v>64</v>
      </c>
      <c r="G61" s="1" t="s">
        <v>67</v>
      </c>
      <c r="H61" s="19"/>
      <c r="J61" s="26">
        <v>769.17750000000024</v>
      </c>
      <c r="K61" s="19"/>
      <c r="M61" s="26">
        <v>871.97384615384647</v>
      </c>
      <c r="N61" s="19"/>
      <c r="P61" s="26">
        <v>446.92307692307696</v>
      </c>
      <c r="Q61" s="19"/>
      <c r="S61" s="26">
        <v>50.555555555555557</v>
      </c>
      <c r="T61" s="19"/>
      <c r="V61" s="26">
        <v>224.25986842105266</v>
      </c>
      <c r="W61" s="19"/>
      <c r="Y61" s="26">
        <v>313.17567567567573</v>
      </c>
      <c r="Z61" s="19"/>
      <c r="AB61" s="26">
        <v>405.25791855203624</v>
      </c>
      <c r="AC61" s="19"/>
      <c r="AE61" s="26">
        <v>776.61230769230792</v>
      </c>
      <c r="AF61" s="19"/>
      <c r="AH61" s="26">
        <v>883.88461538461547</v>
      </c>
      <c r="AI61" s="19"/>
      <c r="AK61" s="26">
        <v>845.34800000000018</v>
      </c>
      <c r="AL61" s="19"/>
      <c r="AN61" s="26">
        <v>1046.1054545454547</v>
      </c>
      <c r="AO61" s="19"/>
      <c r="AQ61" s="26">
        <v>769.17750000000024</v>
      </c>
      <c r="AR61" s="19"/>
      <c r="AT61" s="26">
        <v>871.97384615384647</v>
      </c>
      <c r="AU61" s="19"/>
      <c r="AW61" s="26">
        <v>1144.6305769230769</v>
      </c>
      <c r="AX61" s="19"/>
      <c r="AZ61" s="26">
        <v>1244.3603712800837</v>
      </c>
    </row>
    <row r="62" spans="2:52" ht="18" customHeight="1" x14ac:dyDescent="0.3">
      <c r="B62" s="21"/>
      <c r="H62" s="19"/>
      <c r="J62" s="6"/>
      <c r="K62" s="19"/>
      <c r="M62" s="6"/>
      <c r="N62" s="19"/>
      <c r="P62" s="6"/>
      <c r="Q62" s="19"/>
      <c r="S62" s="6"/>
      <c r="T62" s="19"/>
      <c r="V62" s="6"/>
      <c r="W62" s="19"/>
      <c r="Y62" s="6"/>
      <c r="Z62" s="19"/>
      <c r="AB62" s="6"/>
      <c r="AC62" s="19"/>
      <c r="AE62" s="6"/>
      <c r="AF62" s="19"/>
      <c r="AH62" s="6"/>
      <c r="AI62" s="19"/>
      <c r="AK62" s="6"/>
      <c r="AL62" s="19"/>
      <c r="AN62" s="6"/>
      <c r="AO62" s="19"/>
      <c r="AQ62" s="6"/>
      <c r="AR62" s="19"/>
      <c r="AT62" s="6"/>
      <c r="AU62" s="19"/>
      <c r="AW62" s="6"/>
      <c r="AX62" s="19"/>
      <c r="AZ62" s="6"/>
    </row>
    <row r="63" spans="2:52" ht="18" customHeight="1" x14ac:dyDescent="0.3">
      <c r="B63" s="27" t="s">
        <v>68</v>
      </c>
      <c r="C63" s="28"/>
      <c r="D63" s="28"/>
      <c r="E63" s="28"/>
      <c r="F63" s="28"/>
      <c r="G63" s="28"/>
      <c r="H63" s="19"/>
      <c r="J63" s="30">
        <f t="shared" ref="J63" si="158">SUM(J43:J61)</f>
        <v>12752.673950989218</v>
      </c>
      <c r="K63" s="19"/>
      <c r="M63" s="30">
        <f t="shared" ref="M63" si="159">SUM(M43:M61)</f>
        <v>15031.179669018547</v>
      </c>
      <c r="N63" s="19"/>
      <c r="P63" s="30">
        <f>SUM(P43:P61)</f>
        <v>9725.5081178315886</v>
      </c>
      <c r="Q63" s="19"/>
      <c r="S63" s="30">
        <f t="shared" ref="S63" si="160">SUM(S43:S61)</f>
        <v>9693.4724624405917</v>
      </c>
      <c r="T63" s="19"/>
      <c r="V63" s="30">
        <f t="shared" ref="V63" si="161">SUM(V43:V61)</f>
        <v>10044.195558414609</v>
      </c>
      <c r="W63" s="19"/>
      <c r="Y63" s="30">
        <f t="shared" ref="Y63" si="162">SUM(Y43:Y61)</f>
        <v>10772.385681134716</v>
      </c>
      <c r="Z63" s="19"/>
      <c r="AB63" s="30">
        <f t="shared" ref="AB63" si="163">SUM(AB43:AB61)</f>
        <v>11282.340660764228</v>
      </c>
      <c r="AC63" s="19"/>
      <c r="AE63" s="30">
        <f t="shared" ref="AE63" si="164">SUM(AE43:AE61)</f>
        <v>12003.045717927029</v>
      </c>
      <c r="AF63" s="19"/>
      <c r="AH63" s="30">
        <f t="shared" ref="AH63" si="165">SUM(AH43:AH61)</f>
        <v>12747.699543551207</v>
      </c>
      <c r="AI63" s="19"/>
      <c r="AK63" s="30">
        <f t="shared" ref="AK63" si="166">SUM(AK43:AK61)</f>
        <v>13212.849051537209</v>
      </c>
      <c r="AL63" s="19"/>
      <c r="AN63" s="30">
        <f t="shared" ref="AN63" si="167">SUM(AN43:AN61)</f>
        <v>13765.231067078188</v>
      </c>
      <c r="AO63" s="19"/>
      <c r="AQ63" s="30">
        <f t="shared" ref="AQ63" si="168">SUM(AQ43:AQ61)</f>
        <v>12360.777608266126</v>
      </c>
      <c r="AR63" s="19"/>
      <c r="AT63" s="30">
        <f t="shared" ref="AT63" si="169">SUM(AT43:AT61)</f>
        <v>14759.675717695691</v>
      </c>
      <c r="AU63" s="19"/>
      <c r="AW63" s="30">
        <f t="shared" ref="AW63" si="170">SUM(AW43:AW61)</f>
        <v>16436.560009025055</v>
      </c>
      <c r="AX63" s="19"/>
      <c r="AZ63" s="30">
        <f t="shared" ref="AZ63" si="171">SUM(AZ43:AZ61)</f>
        <v>17868.650661402258</v>
      </c>
    </row>
    <row r="64" spans="2:52" ht="18" customHeight="1" x14ac:dyDescent="0.3">
      <c r="B64" s="21"/>
      <c r="H64" s="19"/>
      <c r="J64" s="6"/>
      <c r="K64" s="19"/>
      <c r="M64" s="6"/>
      <c r="N64" s="19"/>
      <c r="P64" s="6"/>
      <c r="Q64" s="19"/>
      <c r="S64" s="6"/>
      <c r="T64" s="19"/>
      <c r="V64" s="6"/>
      <c r="W64" s="19"/>
      <c r="Y64" s="6"/>
      <c r="Z64" s="19"/>
      <c r="AB64" s="6"/>
      <c r="AC64" s="19"/>
      <c r="AE64" s="6"/>
      <c r="AF64" s="19"/>
      <c r="AH64" s="6"/>
      <c r="AI64" s="19"/>
      <c r="AK64" s="6"/>
      <c r="AL64" s="19"/>
      <c r="AN64" s="6"/>
      <c r="AO64" s="19"/>
      <c r="AQ64" s="6"/>
      <c r="AR64" s="19"/>
      <c r="AT64" s="6"/>
      <c r="AU64" s="19"/>
      <c r="AW64" s="6"/>
      <c r="AX64" s="19"/>
      <c r="AZ64" s="6"/>
    </row>
    <row r="65" spans="2:52" ht="18" customHeight="1" x14ac:dyDescent="0.3">
      <c r="B65" s="21" t="s">
        <v>69</v>
      </c>
      <c r="H65" s="19"/>
      <c r="J65" s="6"/>
      <c r="K65" s="19"/>
      <c r="M65" s="6"/>
      <c r="N65" s="19"/>
      <c r="P65" s="6"/>
      <c r="Q65" s="19"/>
      <c r="S65" s="6"/>
      <c r="T65" s="19"/>
      <c r="V65" s="6"/>
      <c r="W65" s="19"/>
      <c r="Y65" s="6"/>
      <c r="Z65" s="19"/>
      <c r="AB65" s="6"/>
      <c r="AC65" s="19"/>
      <c r="AE65" s="6"/>
      <c r="AF65" s="19"/>
      <c r="AH65" s="6"/>
      <c r="AI65" s="19"/>
      <c r="AK65" s="6"/>
      <c r="AL65" s="19"/>
      <c r="AN65" s="6"/>
      <c r="AO65" s="19"/>
      <c r="AQ65" s="6"/>
      <c r="AR65" s="19"/>
      <c r="AT65" s="6"/>
      <c r="AU65" s="19"/>
      <c r="AW65" s="6"/>
      <c r="AX65" s="19"/>
      <c r="AZ65" s="6"/>
    </row>
    <row r="66" spans="2:52" ht="18" customHeight="1" x14ac:dyDescent="0.3">
      <c r="B66" s="22" t="s">
        <v>70</v>
      </c>
      <c r="C66" s="1">
        <v>2</v>
      </c>
      <c r="D66" s="1" t="s">
        <v>43</v>
      </c>
      <c r="E66" s="46" t="s">
        <v>71</v>
      </c>
      <c r="F66" s="1" t="s">
        <v>44</v>
      </c>
      <c r="G66" s="1" t="s">
        <v>72</v>
      </c>
      <c r="H66" s="24">
        <v>67.5</v>
      </c>
      <c r="I66" s="25">
        <f t="shared" ref="I66:I72" si="172">J66*10^3/H66</f>
        <v>4050</v>
      </c>
      <c r="J66" s="26">
        <v>273.375</v>
      </c>
      <c r="K66" s="24">
        <v>72.900000000000006</v>
      </c>
      <c r="L66" s="25">
        <f t="shared" ref="L66:L72" si="173">M66*10^3/K66</f>
        <v>4049.9999999999995</v>
      </c>
      <c r="M66" s="26">
        <v>295.245</v>
      </c>
      <c r="N66" s="24">
        <v>289.81009439478737</v>
      </c>
      <c r="O66" s="25">
        <f t="shared" ref="O66:O72" si="174">P66*10^3/N66</f>
        <v>4033.1249999999995</v>
      </c>
      <c r="P66" s="26">
        <v>1168.8403369559767</v>
      </c>
      <c r="Q66" s="24">
        <v>281.59895192985994</v>
      </c>
      <c r="R66" s="25">
        <f t="shared" ref="R66:R72" si="175">S66*10^3/Q66</f>
        <v>4033.1249999999995</v>
      </c>
      <c r="S66" s="26">
        <v>1135.7237730021163</v>
      </c>
      <c r="T66" s="24">
        <v>256.96380679599008</v>
      </c>
      <c r="U66" s="25">
        <f t="shared" ref="U66:U72" si="176">V66*10^3/T66</f>
        <v>4033.1250000000005</v>
      </c>
      <c r="V66" s="26">
        <v>1036.3671532840776</v>
      </c>
      <c r="W66" s="24">
        <v>219.89759811143708</v>
      </c>
      <c r="X66" s="25">
        <f t="shared" ref="X66:X72" si="177">Y66*10^3/W66</f>
        <v>4050.0000000000005</v>
      </c>
      <c r="Y66" s="26">
        <v>890.58527235132021</v>
      </c>
      <c r="Z66" s="24">
        <v>134.74951282654743</v>
      </c>
      <c r="AA66" s="25">
        <f t="shared" ref="AA66:AA72" si="178">AB66*10^3/Z66</f>
        <v>4050</v>
      </c>
      <c r="AB66" s="26">
        <v>545.73552694751709</v>
      </c>
      <c r="AC66" s="24">
        <v>131.4</v>
      </c>
      <c r="AD66" s="25">
        <f t="shared" ref="AD66:AD72" si="179">AE66*10^3/AC66</f>
        <v>4050.0000000000009</v>
      </c>
      <c r="AE66" s="26">
        <v>532.17000000000007</v>
      </c>
      <c r="AF66" s="24">
        <v>128.70000000000002</v>
      </c>
      <c r="AG66" s="25">
        <f t="shared" ref="AG66:AG72" si="180">AH66*10^3/AF66</f>
        <v>4049.9999999999995</v>
      </c>
      <c r="AH66" s="26">
        <v>521.23500000000001</v>
      </c>
      <c r="AI66" s="24">
        <v>105.29999999999998</v>
      </c>
      <c r="AJ66" s="25">
        <f t="shared" ref="AJ66:AJ72" si="181">AK66*10^3/AI66</f>
        <v>4050.0000000000005</v>
      </c>
      <c r="AK66" s="26">
        <v>426.46499999999997</v>
      </c>
      <c r="AL66" s="24">
        <v>74.7</v>
      </c>
      <c r="AM66" s="25">
        <f t="shared" ref="AM66:AM72" si="182">AN66*10^3/AL66</f>
        <v>4050</v>
      </c>
      <c r="AN66" s="26">
        <v>302.53500000000003</v>
      </c>
      <c r="AO66" s="24">
        <v>67.5</v>
      </c>
      <c r="AP66" s="25">
        <f t="shared" ref="AP66:AP72" si="183">AQ66*10^3/AO66</f>
        <v>4050</v>
      </c>
      <c r="AQ66" s="26">
        <v>273.375</v>
      </c>
      <c r="AR66" s="24">
        <v>72.900000000000006</v>
      </c>
      <c r="AS66" s="25">
        <f t="shared" ref="AS66:AS72" si="184">AT66*10^3/AR66</f>
        <v>4049.9999999999995</v>
      </c>
      <c r="AT66" s="26">
        <v>295.245</v>
      </c>
      <c r="AU66" s="24">
        <v>58.5</v>
      </c>
      <c r="AV66" s="25">
        <f t="shared" ref="AV66:AV67" si="185">AW66*10^3/AU66</f>
        <v>4049.9999999999995</v>
      </c>
      <c r="AW66" s="26">
        <v>236.92499999999998</v>
      </c>
      <c r="AX66" s="24">
        <v>50.505391250171357</v>
      </c>
      <c r="AY66" s="25">
        <f t="shared" ref="AY66:AY67" si="186">AZ66*10^3/AX66</f>
        <v>4050</v>
      </c>
      <c r="AZ66" s="26">
        <v>204.54683456319398</v>
      </c>
    </row>
    <row r="67" spans="2:52" ht="18" customHeight="1" x14ac:dyDescent="0.3">
      <c r="B67" s="22" t="s">
        <v>73</v>
      </c>
      <c r="C67" s="1">
        <v>2</v>
      </c>
      <c r="D67" s="1" t="s">
        <v>43</v>
      </c>
      <c r="E67" s="46" t="s">
        <v>71</v>
      </c>
      <c r="F67" s="1" t="s">
        <v>44</v>
      </c>
      <c r="G67" s="1" t="s">
        <v>72</v>
      </c>
      <c r="H67" s="24">
        <v>58.499999999999979</v>
      </c>
      <c r="I67" s="25">
        <f t="shared" si="172"/>
        <v>6034.8461538461543</v>
      </c>
      <c r="J67" s="26">
        <v>353.03849999999989</v>
      </c>
      <c r="K67" s="24">
        <v>71.499999999999986</v>
      </c>
      <c r="L67" s="25">
        <f t="shared" si="173"/>
        <v>6047.1986013986016</v>
      </c>
      <c r="M67" s="26">
        <v>432.3746999999999</v>
      </c>
      <c r="N67" s="24">
        <v>61.162167615144753</v>
      </c>
      <c r="O67" s="25">
        <f t="shared" si="174"/>
        <v>5630.3971965677792</v>
      </c>
      <c r="P67" s="26">
        <v>344.36729707631963</v>
      </c>
      <c r="Q67" s="24">
        <v>47.520929618184589</v>
      </c>
      <c r="R67" s="25">
        <f t="shared" si="175"/>
        <v>5747.98869168693</v>
      </c>
      <c r="S67" s="26">
        <v>273.14976606377553</v>
      </c>
      <c r="T67" s="24">
        <v>42.927106517722947</v>
      </c>
      <c r="U67" s="25">
        <f t="shared" si="176"/>
        <v>5685.2035327645244</v>
      </c>
      <c r="V67" s="26">
        <v>244.04933762591753</v>
      </c>
      <c r="W67" s="24">
        <v>36.563691663988635</v>
      </c>
      <c r="X67" s="25">
        <f t="shared" si="177"/>
        <v>5731.0635827073111</v>
      </c>
      <c r="Y67" s="26">
        <v>209.54884174482413</v>
      </c>
      <c r="Z67" s="24">
        <v>38.798196991674558</v>
      </c>
      <c r="AA67" s="25">
        <f t="shared" si="178"/>
        <v>5900.9011268070608</v>
      </c>
      <c r="AB67" s="26">
        <v>228.94432434625472</v>
      </c>
      <c r="AC67" s="24">
        <v>56.026227146061295</v>
      </c>
      <c r="AD67" s="25">
        <f t="shared" si="179"/>
        <v>5925.2296257343141</v>
      </c>
      <c r="AE67" s="26">
        <v>331.9682609039624</v>
      </c>
      <c r="AF67" s="24">
        <v>63.09999999999998</v>
      </c>
      <c r="AG67" s="25">
        <f t="shared" si="180"/>
        <v>5953.3549920760697</v>
      </c>
      <c r="AH67" s="26">
        <v>375.65669999999989</v>
      </c>
      <c r="AI67" s="24">
        <v>66.09999999999998</v>
      </c>
      <c r="AJ67" s="25">
        <f t="shared" si="181"/>
        <v>5994.4402420574897</v>
      </c>
      <c r="AK67" s="26">
        <v>396.23249999999996</v>
      </c>
      <c r="AL67" s="24">
        <v>59.799999999999983</v>
      </c>
      <c r="AM67" s="25">
        <f t="shared" si="182"/>
        <v>6026.0769230769229</v>
      </c>
      <c r="AN67" s="26">
        <v>360.35939999999988</v>
      </c>
      <c r="AO67" s="24">
        <v>58.499999999999979</v>
      </c>
      <c r="AP67" s="25">
        <f t="shared" si="183"/>
        <v>6034.8461538461543</v>
      </c>
      <c r="AQ67" s="26">
        <v>353.03849999999989</v>
      </c>
      <c r="AR67" s="24">
        <v>71.499999999999986</v>
      </c>
      <c r="AS67" s="25">
        <f t="shared" si="184"/>
        <v>6047.1986013986016</v>
      </c>
      <c r="AT67" s="26">
        <v>432.3746999999999</v>
      </c>
      <c r="AU67" s="24">
        <v>50.799999999999983</v>
      </c>
      <c r="AV67" s="25">
        <f t="shared" si="185"/>
        <v>6035.0551181102355</v>
      </c>
      <c r="AW67" s="26">
        <v>306.5807999999999</v>
      </c>
      <c r="AX67" s="24">
        <v>47.694539668783548</v>
      </c>
      <c r="AY67" s="25">
        <f t="shared" si="186"/>
        <v>6043.5780303723759</v>
      </c>
      <c r="AZ67" s="26">
        <v>288.24567211098406</v>
      </c>
    </row>
    <row r="68" spans="2:52" ht="18" customHeight="1" x14ac:dyDescent="0.3">
      <c r="B68" s="21" t="s">
        <v>74</v>
      </c>
      <c r="H68" s="19"/>
      <c r="J68" s="6"/>
      <c r="K68" s="19"/>
      <c r="M68" s="6"/>
      <c r="N68" s="19"/>
      <c r="P68" s="6"/>
      <c r="Q68" s="19"/>
      <c r="S68" s="6"/>
      <c r="T68" s="19"/>
      <c r="V68" s="6"/>
      <c r="W68" s="19"/>
      <c r="Y68" s="6"/>
      <c r="Z68" s="19"/>
      <c r="AB68" s="6"/>
      <c r="AC68" s="19"/>
      <c r="AE68" s="6"/>
      <c r="AF68" s="19"/>
      <c r="AH68" s="6"/>
      <c r="AI68" s="19"/>
      <c r="AK68" s="6"/>
      <c r="AL68" s="19"/>
      <c r="AN68" s="6"/>
      <c r="AO68" s="19"/>
      <c r="AQ68" s="6"/>
      <c r="AR68" s="19"/>
      <c r="AT68" s="6"/>
      <c r="AU68" s="19"/>
      <c r="AW68" s="6"/>
      <c r="AX68" s="19"/>
      <c r="AZ68" s="6"/>
    </row>
    <row r="69" spans="2:52" ht="18" customHeight="1" x14ac:dyDescent="0.3">
      <c r="B69" s="22" t="s">
        <v>75</v>
      </c>
      <c r="C69" s="1">
        <v>2</v>
      </c>
      <c r="D69" s="1" t="s">
        <v>43</v>
      </c>
      <c r="E69" s="41" t="s">
        <v>36</v>
      </c>
      <c r="F69" s="1" t="s">
        <v>55</v>
      </c>
      <c r="G69" s="1" t="s">
        <v>59</v>
      </c>
      <c r="H69" s="24">
        <v>535.20682162540436</v>
      </c>
      <c r="I69" s="25">
        <f t="shared" si="172"/>
        <v>4560.1355513436674</v>
      </c>
      <c r="J69" s="26">
        <v>2440.6156546156549</v>
      </c>
      <c r="K69" s="24">
        <v>551.58950085632694</v>
      </c>
      <c r="L69" s="25">
        <f t="shared" si="173"/>
        <v>4753.6089487578683</v>
      </c>
      <c r="M69" s="26">
        <v>2622.0407873115219</v>
      </c>
      <c r="N69" s="24">
        <v>485.74047088481643</v>
      </c>
      <c r="O69" s="25">
        <f t="shared" si="174"/>
        <v>4378.2406642749147</v>
      </c>
      <c r="P69" s="26">
        <v>2126.6886819119486</v>
      </c>
      <c r="Q69" s="24">
        <v>424.45718542456166</v>
      </c>
      <c r="R69" s="25">
        <f t="shared" si="175"/>
        <v>4578.0790191114411</v>
      </c>
      <c r="S69" s="26">
        <v>1943.1985351032804</v>
      </c>
      <c r="T69" s="24">
        <v>366.5320775593633</v>
      </c>
      <c r="U69" s="25">
        <f t="shared" si="176"/>
        <v>4759.6052027059131</v>
      </c>
      <c r="V69" s="26">
        <v>1744.5479833101531</v>
      </c>
      <c r="W69" s="24">
        <v>371.81803553146295</v>
      </c>
      <c r="X69" s="25">
        <f t="shared" si="177"/>
        <v>4641.2716501019777</v>
      </c>
      <c r="Y69" s="26">
        <v>1725.7085073087887</v>
      </c>
      <c r="Z69" s="24">
        <v>470.12364292204279</v>
      </c>
      <c r="AA69" s="25">
        <f t="shared" si="178"/>
        <v>4495.408289898236</v>
      </c>
      <c r="AB69" s="26">
        <v>2113.3977216689095</v>
      </c>
      <c r="AC69" s="24">
        <v>451.30845130845125</v>
      </c>
      <c r="AD69" s="25">
        <f t="shared" si="179"/>
        <v>4354.7727272727279</v>
      </c>
      <c r="AE69" s="26">
        <v>1965.3457353457352</v>
      </c>
      <c r="AF69" s="24">
        <v>472.57398045514918</v>
      </c>
      <c r="AG69" s="25">
        <f t="shared" si="180"/>
        <v>4402.3304338996813</v>
      </c>
      <c r="AH69" s="26">
        <v>2080.4268164268165</v>
      </c>
      <c r="AI69" s="24">
        <v>526.58769726730895</v>
      </c>
      <c r="AJ69" s="25">
        <f t="shared" si="181"/>
        <v>4453.1307114330184</v>
      </c>
      <c r="AK69" s="26">
        <v>2344.9638469638467</v>
      </c>
      <c r="AL69" s="24">
        <v>574.41044777728189</v>
      </c>
      <c r="AM69" s="25">
        <f t="shared" si="182"/>
        <v>4516.901272591891</v>
      </c>
      <c r="AN69" s="26">
        <v>2594.5552825552827</v>
      </c>
      <c r="AO69" s="24">
        <v>535.20682162540436</v>
      </c>
      <c r="AP69" s="25">
        <f t="shared" si="183"/>
        <v>4560.1355513436674</v>
      </c>
      <c r="AQ69" s="26">
        <v>2440.6156546156549</v>
      </c>
      <c r="AR69" s="24">
        <v>551.90666152685708</v>
      </c>
      <c r="AS69" s="25">
        <f t="shared" si="184"/>
        <v>4752.528091789075</v>
      </c>
      <c r="AT69" s="26">
        <v>2622.9519129519131</v>
      </c>
      <c r="AU69" s="24">
        <v>439.57660937151309</v>
      </c>
      <c r="AV69" s="25">
        <f t="shared" ref="AV69:AV72" si="187">AW69*10^3/AU69</f>
        <v>5217.2965883706747</v>
      </c>
      <c r="AW69" s="26">
        <v>2293.401544401544</v>
      </c>
      <c r="AX69" s="24">
        <v>448.5350042606679</v>
      </c>
      <c r="AY69" s="25">
        <f t="shared" ref="AY69:AY72" si="188">AZ69*10^3/AX69</f>
        <v>5558.5893072002136</v>
      </c>
      <c r="AZ69" s="26">
        <v>2493.221878588351</v>
      </c>
    </row>
    <row r="70" spans="2:52" ht="18" customHeight="1" x14ac:dyDescent="0.3">
      <c r="B70" s="22" t="s">
        <v>76</v>
      </c>
      <c r="C70" s="1">
        <v>2</v>
      </c>
      <c r="D70" s="1" t="s">
        <v>43</v>
      </c>
      <c r="E70" s="41" t="s">
        <v>36</v>
      </c>
      <c r="F70" s="1" t="s">
        <v>55</v>
      </c>
      <c r="G70" s="1" t="s">
        <v>59</v>
      </c>
      <c r="H70" s="24">
        <v>341.20437104808423</v>
      </c>
      <c r="I70" s="25">
        <f t="shared" si="172"/>
        <v>6167.761231074709</v>
      </c>
      <c r="J70" s="26">
        <v>2104.4670916236037</v>
      </c>
      <c r="K70" s="24">
        <v>351.64863583920442</v>
      </c>
      <c r="L70" s="25">
        <f t="shared" si="173"/>
        <v>6429.4415487714059</v>
      </c>
      <c r="M70" s="26">
        <v>2260.9043498333663</v>
      </c>
      <c r="N70" s="24">
        <v>111.71098777244734</v>
      </c>
      <c r="O70" s="25">
        <f t="shared" si="174"/>
        <v>5845.0632911392413</v>
      </c>
      <c r="P70" s="26">
        <v>652.9577938456365</v>
      </c>
      <c r="Q70" s="24">
        <v>102.71099522399415</v>
      </c>
      <c r="R70" s="25">
        <f t="shared" si="175"/>
        <v>5937.7215189873414</v>
      </c>
      <c r="S70" s="26">
        <v>609.86928657811609</v>
      </c>
      <c r="T70" s="24">
        <v>91.086894312743752</v>
      </c>
      <c r="U70" s="25">
        <f t="shared" si="176"/>
        <v>6003.0379746835442</v>
      </c>
      <c r="V70" s="26">
        <v>546.79808555538727</v>
      </c>
      <c r="W70" s="24">
        <v>120.7987910014656</v>
      </c>
      <c r="X70" s="25">
        <f t="shared" si="177"/>
        <v>5949.115144709056</v>
      </c>
      <c r="Y70" s="26">
        <v>718.64591700936307</v>
      </c>
      <c r="Z70" s="24">
        <v>250.62803420427002</v>
      </c>
      <c r="AA70" s="25">
        <f t="shared" si="178"/>
        <v>5900.9117694623383</v>
      </c>
      <c r="AB70" s="26">
        <v>1478.9339167931864</v>
      </c>
      <c r="AC70" s="24">
        <v>287.75567039019717</v>
      </c>
      <c r="AD70" s="25">
        <f t="shared" si="179"/>
        <v>5889.9999999999991</v>
      </c>
      <c r="AE70" s="26">
        <v>1694.8808985982612</v>
      </c>
      <c r="AF70" s="24">
        <v>301.31379287498163</v>
      </c>
      <c r="AG70" s="25">
        <f t="shared" si="180"/>
        <v>5954.3236535120368</v>
      </c>
      <c r="AH70" s="26">
        <v>1794.1198440449298</v>
      </c>
      <c r="AI70" s="24">
        <v>335.72266512770489</v>
      </c>
      <c r="AJ70" s="25">
        <f t="shared" si="181"/>
        <v>6023.0330106726224</v>
      </c>
      <c r="AK70" s="26">
        <v>2022.0686944951572</v>
      </c>
      <c r="AL70" s="24">
        <v>366.22731905563739</v>
      </c>
      <c r="AM70" s="25">
        <f t="shared" si="182"/>
        <v>6109.2851824274012</v>
      </c>
      <c r="AN70" s="26">
        <v>2237.3871337067176</v>
      </c>
      <c r="AO70" s="24">
        <v>331.745433068186</v>
      </c>
      <c r="AP70" s="25">
        <f t="shared" si="183"/>
        <v>6167.7612310747072</v>
      </c>
      <c r="AQ70" s="26">
        <v>2046.1266206640469</v>
      </c>
      <c r="AR70" s="24">
        <v>351.81272870640009</v>
      </c>
      <c r="AS70" s="25">
        <f t="shared" si="184"/>
        <v>6427.9796475552248</v>
      </c>
      <c r="AT70" s="26">
        <v>2261.4450598756075</v>
      </c>
      <c r="AU70" s="24">
        <v>281.09525947058057</v>
      </c>
      <c r="AV70" s="25">
        <f t="shared" si="187"/>
        <v>7056.5971705137754</v>
      </c>
      <c r="AW70" s="26">
        <v>1983.5760126249343</v>
      </c>
      <c r="AX70" s="24">
        <v>286.8238680501118</v>
      </c>
      <c r="AY70" s="25">
        <f t="shared" si="188"/>
        <v>7518.2088870831776</v>
      </c>
      <c r="AZ70" s="26">
        <v>2156.4017538019234</v>
      </c>
    </row>
    <row r="71" spans="2:52" ht="18" customHeight="1" x14ac:dyDescent="0.3">
      <c r="B71" s="22" t="s">
        <v>77</v>
      </c>
      <c r="C71" s="1">
        <v>2</v>
      </c>
      <c r="D71" s="1" t="s">
        <v>43</v>
      </c>
      <c r="E71" s="41" t="s">
        <v>36</v>
      </c>
      <c r="F71" s="1" t="s">
        <v>55</v>
      </c>
      <c r="G71" s="1" t="s">
        <v>59</v>
      </c>
      <c r="H71" s="24">
        <v>120.34880875485189</v>
      </c>
      <c r="I71" s="25">
        <f t="shared" si="172"/>
        <v>4846.12077588995</v>
      </c>
      <c r="J71" s="26">
        <v>583.22486246049402</v>
      </c>
      <c r="K71" s="24">
        <v>124.03268543577053</v>
      </c>
      <c r="L71" s="25">
        <f t="shared" si="173"/>
        <v>5051.7277014373049</v>
      </c>
      <c r="M71" s="26">
        <v>626.57935289954139</v>
      </c>
      <c r="N71" s="24">
        <v>64.057603010950103</v>
      </c>
      <c r="O71" s="25">
        <f t="shared" si="174"/>
        <v>3734.3459915611816</v>
      </c>
      <c r="P71" s="26">
        <v>239.21325303295899</v>
      </c>
      <c r="Q71" s="24">
        <v>61.374916992362017</v>
      </c>
      <c r="R71" s="25">
        <f t="shared" si="175"/>
        <v>3793.5443037974678</v>
      </c>
      <c r="S71" s="26">
        <v>232.82846675241737</v>
      </c>
      <c r="T71" s="24">
        <v>55.629536173057708</v>
      </c>
      <c r="U71" s="25">
        <f t="shared" si="176"/>
        <v>3835.2742616033752</v>
      </c>
      <c r="V71" s="26">
        <v>213.35452826946215</v>
      </c>
      <c r="W71" s="24">
        <v>83.090851641844665</v>
      </c>
      <c r="X71" s="25">
        <f t="shared" si="177"/>
        <v>4186.3483189499084</v>
      </c>
      <c r="Y71" s="26">
        <v>347.84724709095264</v>
      </c>
      <c r="Z71" s="24">
        <v>85.278580583775224</v>
      </c>
      <c r="AA71" s="25">
        <f t="shared" si="178"/>
        <v>4428.1860114633473</v>
      </c>
      <c r="AB71" s="26">
        <v>377.62941761852329</v>
      </c>
      <c r="AC71" s="24">
        <v>101.49537633149947</v>
      </c>
      <c r="AD71" s="25">
        <f t="shared" si="179"/>
        <v>4627.8787878787889</v>
      </c>
      <c r="AE71" s="26">
        <v>469.70829919232125</v>
      </c>
      <c r="AF71" s="24">
        <v>106.22608770024314</v>
      </c>
      <c r="AG71" s="25">
        <f t="shared" si="180"/>
        <v>4678.4190377340028</v>
      </c>
      <c r="AH71" s="26">
        <v>496.97015100081933</v>
      </c>
      <c r="AI71" s="24">
        <v>118.42438281952298</v>
      </c>
      <c r="AJ71" s="25">
        <f t="shared" si="181"/>
        <v>4732.4052137157114</v>
      </c>
      <c r="AK71" s="26">
        <v>560.43216668617583</v>
      </c>
      <c r="AL71" s="24">
        <v>129.13527731297077</v>
      </c>
      <c r="AM71" s="25">
        <f t="shared" si="182"/>
        <v>4800.1750942033896</v>
      </c>
      <c r="AN71" s="26">
        <v>619.87194194077028</v>
      </c>
      <c r="AO71" s="24">
        <v>117.02884161678702</v>
      </c>
      <c r="AP71" s="25">
        <f t="shared" si="183"/>
        <v>4846.1207758899482</v>
      </c>
      <c r="AQ71" s="26">
        <v>567.13590073744581</v>
      </c>
      <c r="AR71" s="24">
        <v>124.06016589849779</v>
      </c>
      <c r="AS71" s="25">
        <f t="shared" si="184"/>
        <v>5050.5790593951433</v>
      </c>
      <c r="AT71" s="26">
        <v>626.57567599204037</v>
      </c>
      <c r="AU71" s="24">
        <v>98.822077790655385</v>
      </c>
      <c r="AV71" s="25">
        <f t="shared" si="187"/>
        <v>5544.4951375256651</v>
      </c>
      <c r="AW71" s="26">
        <v>547.91852979047178</v>
      </c>
      <c r="AX71" s="24">
        <v>100.83603207698835</v>
      </c>
      <c r="AY71" s="25">
        <f t="shared" si="188"/>
        <v>5907.191754053315</v>
      </c>
      <c r="AZ71" s="26">
        <v>595.65777719664106</v>
      </c>
    </row>
    <row r="72" spans="2:52" ht="18" customHeight="1" x14ac:dyDescent="0.3">
      <c r="B72" s="22" t="s">
        <v>78</v>
      </c>
      <c r="C72" s="1">
        <v>2</v>
      </c>
      <c r="D72" s="1" t="s">
        <v>43</v>
      </c>
      <c r="E72" s="41" t="s">
        <v>36</v>
      </c>
      <c r="G72" s="1" t="s">
        <v>56</v>
      </c>
      <c r="H72" s="24">
        <v>272</v>
      </c>
      <c r="I72" s="25">
        <f t="shared" si="172"/>
        <v>5651.8449779663179</v>
      </c>
      <c r="J72" s="26">
        <v>1537.3018340068386</v>
      </c>
      <c r="K72" s="24">
        <v>268.77200101445601</v>
      </c>
      <c r="L72" s="25">
        <f t="shared" si="173"/>
        <v>5803.6407067269283</v>
      </c>
      <c r="M72" s="26">
        <v>1559.856125915948</v>
      </c>
      <c r="N72" s="24">
        <v>1131</v>
      </c>
      <c r="O72" s="25">
        <f t="shared" si="174"/>
        <v>4833.0236793466911</v>
      </c>
      <c r="P72" s="26">
        <v>5466.1497813411079</v>
      </c>
      <c r="Q72" s="24">
        <v>1102</v>
      </c>
      <c r="R72" s="25">
        <f t="shared" si="175"/>
        <v>4848.1035039470898</v>
      </c>
      <c r="S72" s="26">
        <v>5342.6100613496928</v>
      </c>
      <c r="T72" s="24">
        <v>1073</v>
      </c>
      <c r="U72" s="25">
        <f t="shared" si="176"/>
        <v>4869.8271784643457</v>
      </c>
      <c r="V72" s="26">
        <v>5225.3245624922429</v>
      </c>
      <c r="W72" s="24">
        <v>1022</v>
      </c>
      <c r="X72" s="25">
        <f t="shared" si="177"/>
        <v>4507.6644847830494</v>
      </c>
      <c r="Y72" s="26">
        <v>4606.8331034482762</v>
      </c>
      <c r="Z72" s="24">
        <v>828</v>
      </c>
      <c r="AA72" s="25">
        <f t="shared" si="178"/>
        <v>5828.4951137757598</v>
      </c>
      <c r="AB72" s="26">
        <v>4825.9939542063285</v>
      </c>
      <c r="AC72" s="24">
        <v>758</v>
      </c>
      <c r="AD72" s="25">
        <f t="shared" si="179"/>
        <v>5874.1923688113329</v>
      </c>
      <c r="AE72" s="26">
        <v>4452.63781555899</v>
      </c>
      <c r="AF72" s="24">
        <v>646</v>
      </c>
      <c r="AG72" s="25">
        <f t="shared" si="180"/>
        <v>6171.3594737844041</v>
      </c>
      <c r="AH72" s="26">
        <v>3986.6982200647249</v>
      </c>
      <c r="AI72" s="24">
        <v>524</v>
      </c>
      <c r="AJ72" s="25">
        <f t="shared" si="181"/>
        <v>6003.4237283208286</v>
      </c>
      <c r="AK72" s="26">
        <v>3145.7940336401143</v>
      </c>
      <c r="AL72" s="24">
        <v>331</v>
      </c>
      <c r="AM72" s="25">
        <f t="shared" si="182"/>
        <v>5624.1474426603627</v>
      </c>
      <c r="AN72" s="26">
        <v>1861.59280352058</v>
      </c>
      <c r="AO72" s="24">
        <v>377</v>
      </c>
      <c r="AP72" s="25">
        <f t="shared" si="183"/>
        <v>5661.581774733364</v>
      </c>
      <c r="AQ72" s="26">
        <v>2134.4163290744782</v>
      </c>
      <c r="AR72" s="24">
        <v>479</v>
      </c>
      <c r="AS72" s="25">
        <f t="shared" si="184"/>
        <v>5926.834425619053</v>
      </c>
      <c r="AT72" s="26">
        <v>2838.9536898715264</v>
      </c>
      <c r="AU72" s="24">
        <v>502.20156249999985</v>
      </c>
      <c r="AV72" s="25">
        <f t="shared" si="187"/>
        <v>6400.6252804349124</v>
      </c>
      <c r="AW72" s="26">
        <v>3214.4040168114129</v>
      </c>
      <c r="AX72" s="24">
        <v>512.43622880141641</v>
      </c>
      <c r="AY72" s="25">
        <f t="shared" si="188"/>
        <v>6819.3261856197787</v>
      </c>
      <c r="AZ72" s="26">
        <v>3494.4697935257468</v>
      </c>
    </row>
    <row r="73" spans="2:52" ht="18" customHeight="1" x14ac:dyDescent="0.3">
      <c r="B73" s="22"/>
      <c r="E73" s="45"/>
      <c r="H73" s="39"/>
      <c r="I73" s="25"/>
      <c r="J73" s="40"/>
      <c r="K73" s="39"/>
      <c r="L73" s="25"/>
      <c r="M73" s="40"/>
      <c r="N73" s="39"/>
      <c r="O73" s="25"/>
      <c r="P73" s="40"/>
      <c r="Q73" s="39"/>
      <c r="R73" s="25"/>
      <c r="S73" s="40"/>
      <c r="T73" s="39"/>
      <c r="U73" s="25"/>
      <c r="V73" s="40"/>
      <c r="W73" s="39"/>
      <c r="X73" s="25"/>
      <c r="Y73" s="40"/>
      <c r="Z73" s="39"/>
      <c r="AA73" s="25"/>
      <c r="AB73" s="40"/>
      <c r="AC73" s="39"/>
      <c r="AD73" s="25"/>
      <c r="AE73" s="40"/>
      <c r="AF73" s="39"/>
      <c r="AG73" s="25"/>
      <c r="AH73" s="40"/>
      <c r="AI73" s="39"/>
      <c r="AJ73" s="25"/>
      <c r="AK73" s="40"/>
      <c r="AL73" s="39"/>
      <c r="AM73" s="25"/>
      <c r="AN73" s="40"/>
      <c r="AO73" s="39"/>
      <c r="AP73" s="25"/>
      <c r="AQ73" s="40"/>
      <c r="AR73" s="39"/>
      <c r="AS73" s="25"/>
      <c r="AT73" s="40"/>
      <c r="AU73" s="39"/>
      <c r="AV73" s="25"/>
      <c r="AW73" s="40"/>
      <c r="AX73" s="39"/>
      <c r="AY73" s="25"/>
      <c r="AZ73" s="40"/>
    </row>
    <row r="74" spans="2:52" ht="18" customHeight="1" x14ac:dyDescent="0.3">
      <c r="B74" s="27" t="s">
        <v>79</v>
      </c>
      <c r="C74" s="28"/>
      <c r="D74" s="28"/>
      <c r="E74" s="28"/>
      <c r="F74" s="28"/>
      <c r="G74" s="28"/>
      <c r="H74" s="19"/>
      <c r="J74" s="30">
        <f t="shared" ref="J74" si="189">SUM(J66:J72)</f>
        <v>7292.0229427065906</v>
      </c>
      <c r="K74" s="19"/>
      <c r="M74" s="30">
        <f t="shared" ref="M74" si="190">SUM(M66:M72)</f>
        <v>7797.0003159603775</v>
      </c>
      <c r="N74" s="19"/>
      <c r="P74" s="30">
        <f>SUM(P66:P72)</f>
        <v>9998.2171441639475</v>
      </c>
      <c r="Q74" s="19"/>
      <c r="S74" s="30">
        <f t="shared" ref="S74" si="191">SUM(S66:S72)</f>
        <v>9537.3798888493984</v>
      </c>
      <c r="T74" s="19"/>
      <c r="V74" s="30">
        <f t="shared" ref="V74" si="192">SUM(V66:V72)</f>
        <v>9010.441650537241</v>
      </c>
      <c r="W74" s="19"/>
      <c r="Y74" s="30">
        <f t="shared" ref="Y74" si="193">SUM(Y66:Y72)</f>
        <v>8499.1688889535253</v>
      </c>
      <c r="Z74" s="19"/>
      <c r="AB74" s="30">
        <f t="shared" ref="AB74" si="194">SUM(AB66:AB72)</f>
        <v>9570.6348615807183</v>
      </c>
      <c r="AC74" s="19"/>
      <c r="AE74" s="30">
        <f t="shared" ref="AE74" si="195">SUM(AE66:AE72)</f>
        <v>9446.7110095992703</v>
      </c>
      <c r="AF74" s="19"/>
      <c r="AH74" s="30">
        <f t="shared" ref="AH74" si="196">SUM(AH66:AH72)</f>
        <v>9255.1067315372893</v>
      </c>
      <c r="AI74" s="19"/>
      <c r="AK74" s="30">
        <f t="shared" ref="AK74" si="197">SUM(AK66:AK72)</f>
        <v>8895.956241785294</v>
      </c>
      <c r="AL74" s="19"/>
      <c r="AN74" s="30">
        <f t="shared" ref="AN74" si="198">SUM(AN66:AN72)</f>
        <v>7976.3015617233505</v>
      </c>
      <c r="AO74" s="19"/>
      <c r="AQ74" s="30">
        <f t="shared" ref="AQ74" si="199">SUM(AQ66:AQ72)</f>
        <v>7814.7080050916256</v>
      </c>
      <c r="AR74" s="19"/>
      <c r="AT74" s="30">
        <f t="shared" ref="AT74" si="200">SUM(AT66:AT72)</f>
        <v>9077.5460386910872</v>
      </c>
      <c r="AU74" s="19"/>
      <c r="AW74" s="30">
        <f t="shared" ref="AW74" si="201">SUM(AW66:AW72)</f>
        <v>8582.805903628363</v>
      </c>
      <c r="AX74" s="19"/>
      <c r="AZ74" s="30">
        <f t="shared" ref="AZ74" si="202">SUM(AZ66:AZ72)</f>
        <v>9232.5437097868416</v>
      </c>
    </row>
    <row r="75" spans="2:52" ht="18" customHeight="1" x14ac:dyDescent="0.3">
      <c r="B75" s="19"/>
      <c r="H75" s="19"/>
      <c r="J75" s="6"/>
      <c r="K75" s="19"/>
      <c r="M75" s="6"/>
      <c r="N75" s="19"/>
      <c r="P75" s="6"/>
      <c r="Q75" s="19"/>
      <c r="S75" s="6"/>
      <c r="T75" s="19"/>
      <c r="V75" s="6"/>
      <c r="W75" s="19"/>
      <c r="Y75" s="6"/>
      <c r="Z75" s="19"/>
      <c r="AB75" s="6"/>
      <c r="AC75" s="19"/>
      <c r="AE75" s="6"/>
      <c r="AF75" s="19"/>
      <c r="AH75" s="6"/>
      <c r="AI75" s="19"/>
      <c r="AK75" s="6"/>
      <c r="AL75" s="19"/>
      <c r="AN75" s="6"/>
      <c r="AO75" s="19"/>
      <c r="AQ75" s="6"/>
      <c r="AR75" s="19"/>
      <c r="AT75" s="6"/>
      <c r="AU75" s="19"/>
      <c r="AW75" s="6"/>
      <c r="AX75" s="19"/>
      <c r="AZ75" s="6"/>
    </row>
    <row r="76" spans="2:52" ht="18" customHeight="1" x14ac:dyDescent="0.3">
      <c r="B76" s="21" t="s">
        <v>80</v>
      </c>
      <c r="H76" s="19"/>
      <c r="J76" s="6"/>
      <c r="K76" s="19"/>
      <c r="M76" s="6"/>
      <c r="N76" s="19"/>
      <c r="P76" s="6"/>
      <c r="Q76" s="19"/>
      <c r="S76" s="6"/>
      <c r="T76" s="19"/>
      <c r="V76" s="6"/>
      <c r="W76" s="19"/>
      <c r="Y76" s="6"/>
      <c r="Z76" s="19"/>
      <c r="AB76" s="6"/>
      <c r="AC76" s="19"/>
      <c r="AE76" s="6"/>
      <c r="AF76" s="19"/>
      <c r="AH76" s="6"/>
      <c r="AI76" s="19"/>
      <c r="AK76" s="6"/>
      <c r="AL76" s="19"/>
      <c r="AN76" s="6"/>
      <c r="AO76" s="19"/>
      <c r="AQ76" s="6"/>
      <c r="AR76" s="19"/>
      <c r="AT76" s="6"/>
      <c r="AU76" s="19"/>
      <c r="AW76" s="6"/>
      <c r="AX76" s="19"/>
      <c r="AZ76" s="6"/>
    </row>
    <row r="77" spans="2:52" ht="18" customHeight="1" x14ac:dyDescent="0.3">
      <c r="B77" s="22" t="s">
        <v>81</v>
      </c>
      <c r="C77" s="1">
        <v>2</v>
      </c>
      <c r="D77" s="1" t="s">
        <v>43</v>
      </c>
      <c r="E77" s="41" t="s">
        <v>36</v>
      </c>
      <c r="F77" s="8" t="s">
        <v>64</v>
      </c>
      <c r="G77" s="1" t="s">
        <v>37</v>
      </c>
      <c r="H77" s="19"/>
      <c r="J77" s="26">
        <v>27358.942902360428</v>
      </c>
      <c r="K77" s="19"/>
      <c r="M77" s="26">
        <v>29396.169442852315</v>
      </c>
      <c r="N77" s="19"/>
      <c r="P77" s="26">
        <v>25502.493468970275</v>
      </c>
      <c r="Q77" s="19"/>
      <c r="S77" s="26">
        <v>26693.97600587978</v>
      </c>
      <c r="T77" s="19"/>
      <c r="V77" s="26">
        <v>26667.998192997664</v>
      </c>
      <c r="W77" s="19"/>
      <c r="Y77" s="26">
        <v>27874.505707357399</v>
      </c>
      <c r="Z77" s="19"/>
      <c r="AB77" s="26">
        <v>26250.277571454775</v>
      </c>
      <c r="AC77" s="19"/>
      <c r="AE77" s="26">
        <v>26764.888886218068</v>
      </c>
      <c r="AF77" s="19"/>
      <c r="AH77" s="26">
        <v>27668.404993149743</v>
      </c>
      <c r="AI77" s="19"/>
      <c r="AK77" s="26">
        <v>27915.395037096612</v>
      </c>
      <c r="AL77" s="19"/>
      <c r="AN77" s="26">
        <v>28920.322197123663</v>
      </c>
      <c r="AO77" s="19"/>
      <c r="AQ77" s="26">
        <v>27232.989619392632</v>
      </c>
      <c r="AR77" s="19"/>
      <c r="AT77" s="26">
        <v>32755.81032267601</v>
      </c>
      <c r="AU77" s="19"/>
      <c r="AW77" s="26">
        <v>38585.839670087516</v>
      </c>
      <c r="AX77" s="19"/>
      <c r="AZ77" s="26">
        <v>41947.76091609741</v>
      </c>
    </row>
    <row r="78" spans="2:52" ht="18" customHeight="1" x14ac:dyDescent="0.3">
      <c r="B78" s="19"/>
      <c r="H78" s="19"/>
      <c r="J78" s="6"/>
      <c r="K78" s="19"/>
      <c r="M78" s="6"/>
      <c r="N78" s="19"/>
      <c r="P78" s="6"/>
      <c r="Q78" s="19"/>
      <c r="S78" s="6"/>
      <c r="T78" s="19"/>
      <c r="V78" s="6"/>
      <c r="W78" s="19"/>
      <c r="Y78" s="6"/>
      <c r="Z78" s="19"/>
      <c r="AB78" s="6"/>
      <c r="AC78" s="19"/>
      <c r="AE78" s="6"/>
      <c r="AF78" s="19"/>
      <c r="AH78" s="6"/>
      <c r="AI78" s="19"/>
      <c r="AK78" s="6"/>
      <c r="AL78" s="19"/>
      <c r="AN78" s="6"/>
      <c r="AO78" s="19"/>
      <c r="AQ78" s="6"/>
      <c r="AR78" s="19"/>
      <c r="AT78" s="6"/>
      <c r="AU78" s="19"/>
      <c r="AW78" s="6"/>
      <c r="AX78" s="19"/>
      <c r="AZ78" s="6"/>
    </row>
    <row r="79" spans="2:52" ht="18" customHeight="1" x14ac:dyDescent="0.3">
      <c r="B79" s="27" t="s">
        <v>82</v>
      </c>
      <c r="C79" s="28"/>
      <c r="D79" s="28"/>
      <c r="E79" s="28"/>
      <c r="F79" s="28"/>
      <c r="G79" s="28"/>
      <c r="H79" s="19"/>
      <c r="J79" s="30">
        <f t="shared" ref="J79" si="203">J63+J74+J77</f>
        <v>47403.639796056232</v>
      </c>
      <c r="K79" s="19"/>
      <c r="M79" s="30">
        <f t="shared" ref="M79" si="204">M63+M74+M77</f>
        <v>52224.349427831243</v>
      </c>
      <c r="N79" s="19"/>
      <c r="P79" s="30">
        <f>P63+P74+P77</f>
        <v>45226.218730965811</v>
      </c>
      <c r="Q79" s="19"/>
      <c r="S79" s="30">
        <f t="shared" ref="S79" si="205">S63+S74+S77</f>
        <v>45924.828357169768</v>
      </c>
      <c r="T79" s="19"/>
      <c r="V79" s="30">
        <f t="shared" ref="V79" si="206">V63+V74+V77</f>
        <v>45722.635401949512</v>
      </c>
      <c r="W79" s="19"/>
      <c r="Y79" s="30">
        <f t="shared" ref="Y79" si="207">Y63+Y74+Y77</f>
        <v>47146.060277445642</v>
      </c>
      <c r="Z79" s="19"/>
      <c r="AB79" s="30">
        <f t="shared" ref="AB79" si="208">AB63+AB74+AB77</f>
        <v>47103.253093799722</v>
      </c>
      <c r="AC79" s="19"/>
      <c r="AE79" s="30">
        <f t="shared" ref="AE79" si="209">AE63+AE74+AE77</f>
        <v>48214.645613744367</v>
      </c>
      <c r="AF79" s="19"/>
      <c r="AH79" s="30">
        <f t="shared" ref="AH79" si="210">AH63+AH74+AH77</f>
        <v>49671.211268238243</v>
      </c>
      <c r="AI79" s="19"/>
      <c r="AK79" s="30">
        <f t="shared" ref="AK79" si="211">AK63+AK74+AK77</f>
        <v>50024.200330419117</v>
      </c>
      <c r="AL79" s="19"/>
      <c r="AN79" s="30">
        <f t="shared" ref="AN79" si="212">AN63+AN74+AN77</f>
        <v>50661.854825925198</v>
      </c>
      <c r="AO79" s="19"/>
      <c r="AQ79" s="30">
        <f t="shared" ref="AQ79" si="213">AQ63+AQ74+AQ77</f>
        <v>47408.475232750381</v>
      </c>
      <c r="AR79" s="19"/>
      <c r="AT79" s="30">
        <f t="shared" ref="AT79" si="214">AT63+AT74+AT77</f>
        <v>56593.032079062788</v>
      </c>
      <c r="AU79" s="19"/>
      <c r="AW79" s="30">
        <f t="shared" ref="AW79" si="215">AW63+AW74+AW77</f>
        <v>63605.205582740935</v>
      </c>
      <c r="AX79" s="19"/>
      <c r="AZ79" s="30">
        <f t="shared" ref="AZ79" si="216">AZ63+AZ74+AZ77</f>
        <v>69048.955287286517</v>
      </c>
    </row>
    <row r="80" spans="2:52" ht="18" customHeight="1" x14ac:dyDescent="0.3">
      <c r="B80" s="19"/>
      <c r="H80" s="19"/>
      <c r="J80" s="6"/>
      <c r="K80" s="19"/>
      <c r="M80" s="6"/>
      <c r="N80" s="19"/>
      <c r="P80" s="6"/>
      <c r="Q80" s="19"/>
      <c r="S80" s="6"/>
      <c r="T80" s="19"/>
      <c r="V80" s="6"/>
      <c r="W80" s="19"/>
      <c r="Y80" s="6"/>
      <c r="Z80" s="19"/>
      <c r="AB80" s="6"/>
      <c r="AC80" s="19"/>
      <c r="AE80" s="6"/>
      <c r="AF80" s="19"/>
      <c r="AH80" s="6"/>
      <c r="AI80" s="19"/>
      <c r="AK80" s="6"/>
      <c r="AL80" s="19"/>
      <c r="AN80" s="6"/>
      <c r="AO80" s="19"/>
      <c r="AQ80" s="6"/>
      <c r="AR80" s="19"/>
      <c r="AT80" s="6"/>
      <c r="AU80" s="19"/>
      <c r="AW80" s="6">
        <f>AW63/AW79</f>
        <v>0.25841532714871157</v>
      </c>
      <c r="AX80" s="19"/>
      <c r="AZ80" s="6"/>
    </row>
    <row r="81" spans="1:52" ht="18" customHeight="1" x14ac:dyDescent="0.3">
      <c r="A81" s="17"/>
      <c r="B81" s="20" t="s">
        <v>83</v>
      </c>
      <c r="H81" s="19"/>
      <c r="J81" s="6"/>
      <c r="K81" s="19"/>
      <c r="M81" s="6"/>
      <c r="N81" s="19"/>
      <c r="P81" s="6"/>
      <c r="Q81" s="19"/>
      <c r="S81" s="6"/>
      <c r="T81" s="19"/>
      <c r="V81" s="6"/>
      <c r="W81" s="19"/>
      <c r="Y81" s="6"/>
      <c r="Z81" s="19"/>
      <c r="AB81" s="6"/>
      <c r="AC81" s="19"/>
      <c r="AE81" s="6"/>
      <c r="AF81" s="19"/>
      <c r="AH81" s="6"/>
      <c r="AI81" s="19"/>
      <c r="AK81" s="6"/>
      <c r="AL81" s="19"/>
      <c r="AN81" s="6"/>
      <c r="AO81" s="19"/>
      <c r="AQ81" s="6"/>
      <c r="AR81" s="19"/>
      <c r="AT81" s="6"/>
      <c r="AU81" s="19"/>
      <c r="AW81" s="6"/>
      <c r="AX81" s="19"/>
      <c r="AZ81" s="6"/>
    </row>
    <row r="82" spans="1:52" ht="18" customHeight="1" x14ac:dyDescent="0.3">
      <c r="B82" s="21" t="s">
        <v>84</v>
      </c>
      <c r="H82" s="19"/>
      <c r="J82" s="6"/>
      <c r="K82" s="19"/>
      <c r="M82" s="6"/>
      <c r="N82" s="19"/>
      <c r="P82" s="6"/>
      <c r="Q82" s="19"/>
      <c r="S82" s="6"/>
      <c r="T82" s="19"/>
      <c r="V82" s="6"/>
      <c r="W82" s="19"/>
      <c r="Y82" s="6"/>
      <c r="Z82" s="19"/>
      <c r="AB82" s="6"/>
      <c r="AC82" s="19"/>
      <c r="AE82" s="6"/>
      <c r="AF82" s="19"/>
      <c r="AH82" s="6"/>
      <c r="AI82" s="19"/>
      <c r="AK82" s="6"/>
      <c r="AL82" s="19"/>
      <c r="AN82" s="6"/>
      <c r="AO82" s="19"/>
      <c r="AQ82" s="6"/>
      <c r="AR82" s="19"/>
      <c r="AT82" s="6"/>
      <c r="AU82" s="19"/>
      <c r="AW82" s="6"/>
      <c r="AX82" s="19"/>
      <c r="AZ82" s="6"/>
    </row>
    <row r="83" spans="1:52" ht="18" customHeight="1" x14ac:dyDescent="0.3">
      <c r="B83" s="22" t="s">
        <v>85</v>
      </c>
      <c r="C83" s="1">
        <v>3</v>
      </c>
      <c r="D83" s="1" t="s">
        <v>43</v>
      </c>
      <c r="E83" s="23" t="s">
        <v>18</v>
      </c>
      <c r="F83" s="8" t="s">
        <v>64</v>
      </c>
      <c r="G83" s="1" t="s">
        <v>86</v>
      </c>
      <c r="H83" s="19"/>
      <c r="J83" s="26">
        <v>275.1801064849443</v>
      </c>
      <c r="K83" s="19"/>
      <c r="M83" s="26">
        <v>351.40038139247429</v>
      </c>
      <c r="N83" s="19"/>
      <c r="P83" s="26">
        <v>211.69820825309665</v>
      </c>
      <c r="Q83" s="19"/>
      <c r="S83" s="26">
        <v>184.94980304664949</v>
      </c>
      <c r="T83" s="19"/>
      <c r="V83" s="26">
        <v>185.99499682795866</v>
      </c>
      <c r="W83" s="19"/>
      <c r="Y83" s="26">
        <v>201.50811086114976</v>
      </c>
      <c r="Z83" s="19"/>
      <c r="AB83" s="26">
        <v>217.61326790064138</v>
      </c>
      <c r="AC83" s="19"/>
      <c r="AE83" s="26">
        <v>244.72726802205798</v>
      </c>
      <c r="AF83" s="19"/>
      <c r="AH83" s="26">
        <v>275.90632710338201</v>
      </c>
      <c r="AI83" s="19"/>
      <c r="AK83" s="26">
        <v>277.90248001305213</v>
      </c>
      <c r="AL83" s="19"/>
      <c r="AN83" s="26">
        <v>285.9969572002463</v>
      </c>
      <c r="AO83" s="19"/>
      <c r="AQ83" s="26">
        <v>275.21541801350043</v>
      </c>
      <c r="AR83" s="19"/>
      <c r="AT83" s="26">
        <v>351.64751130140007</v>
      </c>
      <c r="AU83" s="19"/>
      <c r="AW83" s="26">
        <v>385.0791003109166</v>
      </c>
      <c r="AX83" s="19"/>
      <c r="AZ83" s="26">
        <v>416.27505856306192</v>
      </c>
    </row>
    <row r="84" spans="1:52" ht="18" customHeight="1" x14ac:dyDescent="0.3">
      <c r="B84" s="22" t="s">
        <v>87</v>
      </c>
      <c r="C84" s="1">
        <v>3</v>
      </c>
      <c r="D84" s="1" t="s">
        <v>43</v>
      </c>
      <c r="E84" s="23" t="s">
        <v>18</v>
      </c>
      <c r="F84" s="8" t="s">
        <v>64</v>
      </c>
      <c r="G84" s="1" t="s">
        <v>86</v>
      </c>
      <c r="H84" s="19"/>
      <c r="J84" s="26">
        <v>1164.1672063348274</v>
      </c>
      <c r="K84" s="19"/>
      <c r="M84" s="26">
        <v>1496.370341158482</v>
      </c>
      <c r="N84" s="19"/>
      <c r="P84" s="26">
        <v>749.87825393578032</v>
      </c>
      <c r="Q84" s="19"/>
      <c r="S84" s="26">
        <v>763.80761486276913</v>
      </c>
      <c r="T84" s="19"/>
      <c r="V84" s="26">
        <v>793.34432484599415</v>
      </c>
      <c r="W84" s="19"/>
      <c r="Y84" s="26">
        <v>865.32823055522977</v>
      </c>
      <c r="Z84" s="19"/>
      <c r="AB84" s="26">
        <v>934.17354912201915</v>
      </c>
      <c r="AC84" s="19"/>
      <c r="AE84" s="26">
        <v>1049.8042471584201</v>
      </c>
      <c r="AF84" s="19"/>
      <c r="AH84" s="26">
        <v>1181.1250836859444</v>
      </c>
      <c r="AI84" s="19"/>
      <c r="AK84" s="26">
        <v>1189.2857719364779</v>
      </c>
      <c r="AL84" s="19"/>
      <c r="AN84" s="26">
        <v>1217.4967433941106</v>
      </c>
      <c r="AO84" s="19"/>
      <c r="AQ84" s="26">
        <v>1164.3165940361246</v>
      </c>
      <c r="AR84" s="19"/>
      <c r="AT84" s="26">
        <v>1497.4226959244738</v>
      </c>
      <c r="AU84" s="19"/>
      <c r="AW84" s="26">
        <v>1650.467266947589</v>
      </c>
      <c r="AX84" s="19"/>
      <c r="AZ84" s="26">
        <v>1784.1746219161073</v>
      </c>
    </row>
    <row r="85" spans="1:52" ht="18" customHeight="1" x14ac:dyDescent="0.3">
      <c r="B85" s="22" t="s">
        <v>88</v>
      </c>
      <c r="C85" s="1">
        <v>3</v>
      </c>
      <c r="D85" s="1" t="s">
        <v>43</v>
      </c>
      <c r="E85" s="23" t="s">
        <v>18</v>
      </c>
      <c r="F85" s="8" t="s">
        <v>64</v>
      </c>
      <c r="G85" s="1" t="s">
        <v>86</v>
      </c>
      <c r="H85" s="19"/>
      <c r="J85" s="26">
        <v>2348.3461305079068</v>
      </c>
      <c r="K85" s="19"/>
      <c r="M85" s="26">
        <v>3001.0859005245147</v>
      </c>
      <c r="N85" s="19"/>
      <c r="P85" s="26">
        <v>1494.4707806669894</v>
      </c>
      <c r="Q85" s="19"/>
      <c r="S85" s="26">
        <v>1557.9323132898667</v>
      </c>
      <c r="T85" s="19"/>
      <c r="V85" s="26">
        <v>1629.4276351821704</v>
      </c>
      <c r="W85" s="19"/>
      <c r="Y85" s="26">
        <v>1785.7934807450426</v>
      </c>
      <c r="Z85" s="19"/>
      <c r="AB85" s="26">
        <v>1935.4192610758364</v>
      </c>
      <c r="AC85" s="19"/>
      <c r="AE85" s="26">
        <v>2161.946208445057</v>
      </c>
      <c r="AF85" s="19"/>
      <c r="AH85" s="26">
        <v>2417.5464758098747</v>
      </c>
      <c r="AI85" s="19"/>
      <c r="AK85" s="26">
        <v>2413.97276912802</v>
      </c>
      <c r="AL85" s="19"/>
      <c r="AN85" s="26">
        <v>2473.9355614189826</v>
      </c>
      <c r="AO85" s="19"/>
      <c r="AQ85" s="26">
        <v>2348.6474738444808</v>
      </c>
      <c r="AR85" s="19"/>
      <c r="AT85" s="26">
        <v>3003.1964790114703</v>
      </c>
      <c r="AU85" s="19"/>
      <c r="AW85" s="26">
        <v>3278.031661745079</v>
      </c>
      <c r="AX85" s="19"/>
      <c r="AZ85" s="26">
        <v>3543.5909683562227</v>
      </c>
    </row>
    <row r="86" spans="1:52" ht="18" customHeight="1" x14ac:dyDescent="0.3">
      <c r="B86" s="22" t="s">
        <v>89</v>
      </c>
      <c r="C86" s="1">
        <v>3</v>
      </c>
      <c r="D86" s="1" t="s">
        <v>43</v>
      </c>
      <c r="E86" s="23" t="s">
        <v>18</v>
      </c>
      <c r="F86" s="8" t="s">
        <v>64</v>
      </c>
      <c r="H86" s="19"/>
      <c r="J86" s="40"/>
      <c r="K86" s="19"/>
      <c r="M86" s="40"/>
      <c r="N86" s="19"/>
      <c r="P86" s="26">
        <v>186.12356351781696</v>
      </c>
      <c r="Q86" s="19"/>
      <c r="S86" s="26">
        <v>188.36426100791581</v>
      </c>
      <c r="T86" s="19"/>
      <c r="V86" s="26">
        <v>276.02529539</v>
      </c>
      <c r="W86" s="19"/>
      <c r="Y86" s="26">
        <v>273.11930409000001</v>
      </c>
      <c r="Z86" s="19"/>
      <c r="AB86" s="26">
        <v>254.61538015999997</v>
      </c>
      <c r="AC86" s="19"/>
      <c r="AE86" s="26">
        <v>262.70151497000001</v>
      </c>
      <c r="AF86" s="19"/>
      <c r="AH86" s="26">
        <v>300.04280419999998</v>
      </c>
      <c r="AI86" s="19"/>
      <c r="AK86" s="26">
        <v>349.21898629000003</v>
      </c>
      <c r="AL86" s="19"/>
      <c r="AN86" s="26">
        <v>374.913546</v>
      </c>
      <c r="AO86" s="19"/>
      <c r="AQ86" s="26">
        <v>344.30453722999999</v>
      </c>
      <c r="AR86" s="19"/>
      <c r="AT86" s="26">
        <v>360.26007496</v>
      </c>
      <c r="AU86" s="19"/>
      <c r="AW86" s="26">
        <v>382.34148652999994</v>
      </c>
      <c r="AX86" s="19"/>
      <c r="AZ86" s="26">
        <v>398.78217045078992</v>
      </c>
    </row>
    <row r="87" spans="1:52" ht="18" customHeight="1" x14ac:dyDescent="0.3">
      <c r="B87" s="22"/>
      <c r="E87" s="45"/>
      <c r="H87" s="39"/>
      <c r="I87" s="25"/>
      <c r="J87" s="40"/>
      <c r="K87" s="39"/>
      <c r="L87" s="25"/>
      <c r="M87" s="40"/>
      <c r="N87" s="39"/>
      <c r="O87" s="25"/>
      <c r="P87" s="40"/>
      <c r="Q87" s="39"/>
      <c r="R87" s="25"/>
      <c r="S87" s="40"/>
      <c r="T87" s="39"/>
      <c r="U87" s="25"/>
      <c r="V87" s="40"/>
      <c r="W87" s="39"/>
      <c r="X87" s="25"/>
      <c r="Y87" s="40"/>
      <c r="Z87" s="39"/>
      <c r="AA87" s="25"/>
      <c r="AB87" s="40"/>
      <c r="AC87" s="39"/>
      <c r="AD87" s="25"/>
      <c r="AE87" s="40"/>
      <c r="AF87" s="39"/>
      <c r="AG87" s="25"/>
      <c r="AH87" s="40"/>
      <c r="AI87" s="39"/>
      <c r="AJ87" s="25"/>
      <c r="AK87" s="40"/>
      <c r="AL87" s="39"/>
      <c r="AM87" s="25"/>
      <c r="AN87" s="40"/>
      <c r="AO87" s="39"/>
      <c r="AP87" s="25"/>
      <c r="AQ87" s="40"/>
      <c r="AR87" s="39"/>
      <c r="AS87" s="25"/>
      <c r="AT87" s="40"/>
      <c r="AU87" s="39"/>
      <c r="AV87" s="25"/>
      <c r="AW87" s="40"/>
      <c r="AX87" s="39"/>
      <c r="AY87" s="25"/>
      <c r="AZ87" s="40"/>
    </row>
    <row r="88" spans="1:52" ht="18" customHeight="1" x14ac:dyDescent="0.3">
      <c r="B88" s="27" t="s">
        <v>84</v>
      </c>
      <c r="C88" s="28"/>
      <c r="D88" s="28"/>
      <c r="E88" s="28"/>
      <c r="F88" s="28"/>
      <c r="G88" s="28"/>
      <c r="H88" s="19"/>
      <c r="J88" s="30">
        <f t="shared" ref="J88" si="217">SUM(J83:J85)</f>
        <v>3787.6934433276783</v>
      </c>
      <c r="K88" s="19"/>
      <c r="M88" s="30">
        <f t="shared" ref="M88" si="218">SUM(M83:M85)</f>
        <v>4848.8566230754714</v>
      </c>
      <c r="N88" s="19"/>
      <c r="P88" s="30">
        <f>SUM(P83:P85)</f>
        <v>2456.0472428558664</v>
      </c>
      <c r="Q88" s="19"/>
      <c r="S88" s="30">
        <f t="shared" ref="S88" si="219">SUM(S83:S85)</f>
        <v>2506.6897311992852</v>
      </c>
      <c r="T88" s="19"/>
      <c r="V88" s="30">
        <f t="shared" ref="V88" si="220">SUM(V83:V85)</f>
        <v>2608.7669568561232</v>
      </c>
      <c r="W88" s="19"/>
      <c r="Y88" s="30">
        <f t="shared" ref="Y88" si="221">SUM(Y83:Y85)</f>
        <v>2852.6298221614225</v>
      </c>
      <c r="Z88" s="19"/>
      <c r="AB88" s="30">
        <f t="shared" ref="AB88" si="222">SUM(AB83:AB85)</f>
        <v>3087.2060780984966</v>
      </c>
      <c r="AC88" s="19"/>
      <c r="AE88" s="30">
        <f t="shared" ref="AE88" si="223">SUM(AE83:AE85)</f>
        <v>3456.477723625535</v>
      </c>
      <c r="AF88" s="19"/>
      <c r="AH88" s="30">
        <f t="shared" ref="AH88" si="224">SUM(AH83:AH85)</f>
        <v>3874.5778865992011</v>
      </c>
      <c r="AI88" s="19"/>
      <c r="AK88" s="30">
        <f t="shared" ref="AK88" si="225">SUM(AK83:AK85)</f>
        <v>3881.1610210775498</v>
      </c>
      <c r="AL88" s="19"/>
      <c r="AN88" s="30">
        <f t="shared" ref="AN88" si="226">SUM(AN83:AN85)</f>
        <v>3977.4292620133392</v>
      </c>
      <c r="AO88" s="19"/>
      <c r="AQ88" s="30">
        <f t="shared" ref="AQ88" si="227">SUM(AQ83:AQ85)</f>
        <v>3788.1794858941057</v>
      </c>
      <c r="AR88" s="19"/>
      <c r="AT88" s="30">
        <f t="shared" ref="AT88" si="228">SUM(AT83:AT85)</f>
        <v>4852.2666862373444</v>
      </c>
      <c r="AU88" s="19"/>
      <c r="AW88" s="30">
        <f>SUM(AW83:AW85)</f>
        <v>5313.5780290035846</v>
      </c>
      <c r="AX88" s="19"/>
      <c r="AZ88" s="30">
        <f t="shared" ref="AZ88" si="229">SUM(AZ83:AZ85)</f>
        <v>5744.0406488353919</v>
      </c>
    </row>
    <row r="89" spans="1:52" ht="18" customHeight="1" x14ac:dyDescent="0.3">
      <c r="B89" s="19"/>
      <c r="H89" s="19"/>
      <c r="J89" s="6"/>
      <c r="K89" s="19"/>
      <c r="M89" s="6"/>
      <c r="N89" s="19"/>
      <c r="P89" s="6"/>
      <c r="Q89" s="19"/>
      <c r="S89" s="6"/>
      <c r="T89" s="19"/>
      <c r="V89" s="6"/>
      <c r="W89" s="19"/>
      <c r="Y89" s="6"/>
      <c r="Z89" s="19"/>
      <c r="AB89" s="6"/>
      <c r="AC89" s="19"/>
      <c r="AE89" s="6"/>
      <c r="AF89" s="19"/>
      <c r="AH89" s="6"/>
      <c r="AI89" s="19"/>
      <c r="AK89" s="6"/>
      <c r="AL89" s="19"/>
      <c r="AN89" s="6"/>
      <c r="AO89" s="19"/>
      <c r="AQ89" s="6"/>
      <c r="AR89" s="19"/>
      <c r="AT89" s="6"/>
      <c r="AU89" s="19"/>
      <c r="AW89" s="6"/>
      <c r="AX89" s="19"/>
      <c r="AZ89" s="6"/>
    </row>
    <row r="90" spans="1:52" ht="18" customHeight="1" x14ac:dyDescent="0.3">
      <c r="B90" s="21" t="s">
        <v>90</v>
      </c>
      <c r="H90" s="19"/>
      <c r="J90" s="6"/>
      <c r="K90" s="19"/>
      <c r="M90" s="6"/>
      <c r="N90" s="19"/>
      <c r="P90" s="6"/>
      <c r="Q90" s="19"/>
      <c r="S90" s="6"/>
      <c r="T90" s="19"/>
      <c r="V90" s="6"/>
      <c r="W90" s="19"/>
      <c r="Y90" s="6"/>
      <c r="Z90" s="19"/>
      <c r="AB90" s="6"/>
      <c r="AC90" s="19"/>
      <c r="AE90" s="6"/>
      <c r="AF90" s="19"/>
      <c r="AH90" s="6"/>
      <c r="AI90" s="19"/>
      <c r="AK90" s="6"/>
      <c r="AL90" s="19"/>
      <c r="AN90" s="6"/>
      <c r="AO90" s="19"/>
      <c r="AQ90" s="6"/>
      <c r="AR90" s="19"/>
      <c r="AT90" s="6"/>
      <c r="AU90" s="19"/>
      <c r="AW90" s="6"/>
      <c r="AX90" s="19"/>
      <c r="AZ90" s="6"/>
    </row>
    <row r="91" spans="1:52" ht="18" customHeight="1" x14ac:dyDescent="0.3">
      <c r="B91" s="22" t="s">
        <v>91</v>
      </c>
      <c r="C91" s="1">
        <v>3</v>
      </c>
      <c r="D91" s="1" t="s">
        <v>43</v>
      </c>
      <c r="E91" s="46" t="s">
        <v>71</v>
      </c>
      <c r="F91" s="8" t="s">
        <v>7</v>
      </c>
      <c r="G91" s="1" t="s">
        <v>86</v>
      </c>
      <c r="H91" s="24">
        <v>9572.2386159703492</v>
      </c>
      <c r="I91" s="25">
        <f>J91*10^6/H91</f>
        <v>43421.029470568785</v>
      </c>
      <c r="J91" s="26">
        <v>415.63645504336512</v>
      </c>
      <c r="K91" s="24">
        <v>11443.071112207781</v>
      </c>
      <c r="L91" s="25">
        <f>M91*10^6/K91</f>
        <v>45389.028060777811</v>
      </c>
      <c r="M91" s="26">
        <v>519.38987581347487</v>
      </c>
      <c r="N91" s="24">
        <v>16369.437465925605</v>
      </c>
      <c r="O91" s="25">
        <f>P91*10^6/N91</f>
        <v>35349.032341181199</v>
      </c>
      <c r="P91" s="26">
        <v>578.64377438994745</v>
      </c>
      <c r="Q91" s="24">
        <v>15887.265514850944</v>
      </c>
      <c r="R91" s="25">
        <f>S91*10^6/Q91</f>
        <v>36180.871926188323</v>
      </c>
      <c r="S91" s="26">
        <v>574.81511885017039</v>
      </c>
      <c r="T91" s="24">
        <v>15196.932840108637</v>
      </c>
      <c r="U91" s="25">
        <f>V91*10^6/T91</f>
        <v>36898.680583412213</v>
      </c>
      <c r="V91" s="26">
        <v>560.74677071473604</v>
      </c>
      <c r="W91" s="24">
        <v>13775.990424076605</v>
      </c>
      <c r="X91" s="25">
        <f>Y91*10^6/W91</f>
        <v>38673.820279915621</v>
      </c>
      <c r="Y91" s="26">
        <v>532.77017783857718</v>
      </c>
      <c r="Z91" s="24">
        <v>10792.065032731867</v>
      </c>
      <c r="AA91" s="25">
        <f>AB91*10^6/Z91</f>
        <v>39960.348325934661</v>
      </c>
      <c r="AB91" s="26">
        <v>431.25467786410485</v>
      </c>
      <c r="AC91" s="24">
        <v>11540.771901521734</v>
      </c>
      <c r="AD91" s="25">
        <f>AE91*10^6/AC91</f>
        <v>40524.518506417087</v>
      </c>
      <c r="AE91" s="26">
        <v>467.68422450155578</v>
      </c>
      <c r="AF91" s="24">
        <v>11866.439547399716</v>
      </c>
      <c r="AG91" s="25">
        <f>AH91*10^6/AF91</f>
        <v>40905.100587396133</v>
      </c>
      <c r="AH91" s="26">
        <v>485.39790330064079</v>
      </c>
      <c r="AI91" s="24">
        <v>11605.042182821297</v>
      </c>
      <c r="AJ91" s="25">
        <f>AK91*10^6/AI91</f>
        <v>41854.727115794522</v>
      </c>
      <c r="AK91" s="26">
        <v>485.72587372926972</v>
      </c>
      <c r="AL91" s="24">
        <v>9938.2424635632815</v>
      </c>
      <c r="AM91" s="25">
        <f>AN91*10^6/AL91</f>
        <v>42794.903722263356</v>
      </c>
      <c r="AN91" s="26">
        <v>425.30612939670004</v>
      </c>
      <c r="AO91" s="24">
        <v>9572.2386159703547</v>
      </c>
      <c r="AP91" s="25">
        <f>AQ91*10^6/AO91</f>
        <v>43301.639396383769</v>
      </c>
      <c r="AQ91" s="26">
        <v>414.49362476488795</v>
      </c>
      <c r="AR91" s="24">
        <v>11443.071112207781</v>
      </c>
      <c r="AS91" s="25">
        <f>AT91*10^6/AR91</f>
        <v>45439.576365905377</v>
      </c>
      <c r="AT91" s="26">
        <v>519.96830366365123</v>
      </c>
      <c r="AU91" s="24">
        <v>8309.2093851061691</v>
      </c>
      <c r="AV91" s="25">
        <f>AW91*10^6/AU91</f>
        <v>49206.688115317498</v>
      </c>
      <c r="AW91" s="26">
        <v>408.86867469778838</v>
      </c>
      <c r="AX91" s="24">
        <v>8478.5477377425359</v>
      </c>
      <c r="AY91" s="25">
        <f>AZ91*10^6/AX91</f>
        <v>52130.610489944447</v>
      </c>
      <c r="AZ91" s="26">
        <v>441.99186963665579</v>
      </c>
    </row>
    <row r="92" spans="1:52" ht="18" customHeight="1" x14ac:dyDescent="0.3">
      <c r="B92" s="19"/>
      <c r="H92" s="19"/>
      <c r="J92" s="6"/>
      <c r="K92" s="19"/>
      <c r="M92" s="6"/>
      <c r="N92" s="19"/>
      <c r="P92" s="6"/>
      <c r="Q92" s="19"/>
      <c r="S92" s="6"/>
      <c r="T92" s="19"/>
      <c r="V92" s="6"/>
      <c r="W92" s="19"/>
      <c r="Y92" s="6"/>
      <c r="Z92" s="19"/>
      <c r="AB92" s="6"/>
      <c r="AC92" s="19"/>
      <c r="AE92" s="6"/>
      <c r="AF92" s="19"/>
      <c r="AH92" s="6"/>
      <c r="AI92" s="19"/>
      <c r="AK92" s="6"/>
      <c r="AL92" s="19"/>
      <c r="AN92" s="6"/>
      <c r="AO92" s="19"/>
      <c r="AQ92" s="6"/>
      <c r="AR92" s="19"/>
      <c r="AT92" s="6"/>
      <c r="AU92" s="19"/>
      <c r="AW92" s="6"/>
      <c r="AX92" s="19"/>
      <c r="AZ92" s="6"/>
    </row>
    <row r="93" spans="1:52" ht="18" customHeight="1" x14ac:dyDescent="0.3">
      <c r="B93" s="21" t="s">
        <v>92</v>
      </c>
      <c r="H93" s="19"/>
      <c r="J93" s="6"/>
      <c r="K93" s="19"/>
      <c r="M93" s="6"/>
      <c r="N93" s="19"/>
      <c r="P93" s="6"/>
      <c r="Q93" s="19"/>
      <c r="S93" s="6"/>
      <c r="T93" s="19"/>
      <c r="V93" s="6"/>
      <c r="W93" s="19"/>
      <c r="Y93" s="6"/>
      <c r="Z93" s="19"/>
      <c r="AB93" s="6"/>
      <c r="AC93" s="19"/>
      <c r="AE93" s="6"/>
      <c r="AF93" s="19"/>
      <c r="AH93" s="6"/>
      <c r="AI93" s="19"/>
      <c r="AK93" s="6"/>
      <c r="AL93" s="19"/>
      <c r="AN93" s="6"/>
      <c r="AO93" s="19"/>
      <c r="AQ93" s="6"/>
      <c r="AR93" s="19"/>
      <c r="AT93" s="6"/>
      <c r="AU93" s="19"/>
      <c r="AW93" s="6"/>
      <c r="AX93" s="19"/>
      <c r="AZ93" s="6"/>
    </row>
    <row r="94" spans="1:52" ht="18" customHeight="1" x14ac:dyDescent="0.3">
      <c r="B94" s="22" t="s">
        <v>93</v>
      </c>
      <c r="C94" s="1">
        <v>3</v>
      </c>
      <c r="D94" s="1" t="s">
        <v>43</v>
      </c>
      <c r="E94" s="41" t="s">
        <v>36</v>
      </c>
      <c r="F94" s="8" t="s">
        <v>64</v>
      </c>
      <c r="G94" s="1" t="s">
        <v>94</v>
      </c>
      <c r="H94" s="19"/>
      <c r="J94" s="26">
        <v>25925.318993840658</v>
      </c>
      <c r="K94" s="19"/>
      <c r="M94" s="26">
        <v>27832.619073598929</v>
      </c>
      <c r="N94" s="19"/>
      <c r="P94" s="26">
        <v>27316.452796286721</v>
      </c>
      <c r="Q94" s="19"/>
      <c r="S94" s="26">
        <v>27618.099471347792</v>
      </c>
      <c r="T94" s="19"/>
      <c r="V94" s="26">
        <v>27362.018186041452</v>
      </c>
      <c r="W94" s="19"/>
      <c r="Y94" s="26">
        <v>27072.208043699742</v>
      </c>
      <c r="Z94" s="19"/>
      <c r="AB94" s="26">
        <v>27111.088026050264</v>
      </c>
      <c r="AC94" s="19"/>
      <c r="AE94" s="26">
        <v>27183.93211060184</v>
      </c>
      <c r="AF94" s="19"/>
      <c r="AH94" s="26">
        <v>27557.929958093304</v>
      </c>
      <c r="AI94" s="19"/>
      <c r="AK94" s="26">
        <v>27934.341450278414</v>
      </c>
      <c r="AL94" s="19"/>
      <c r="AN94" s="26">
        <v>28506.148359489467</v>
      </c>
      <c r="AO94" s="19"/>
      <c r="AQ94" s="26">
        <v>25925.975781552705</v>
      </c>
      <c r="AR94" s="19"/>
      <c r="AT94" s="26">
        <v>27828.63058258688</v>
      </c>
      <c r="AU94" s="19"/>
      <c r="AW94" s="26">
        <v>31106.85400417645</v>
      </c>
      <c r="AX94" s="19"/>
      <c r="AZ94" s="26">
        <v>33626.876820492245</v>
      </c>
    </row>
    <row r="95" spans="1:52" ht="18" customHeight="1" x14ac:dyDescent="0.3">
      <c r="B95" s="19"/>
      <c r="H95" s="19"/>
      <c r="J95" s="6"/>
      <c r="K95" s="19"/>
      <c r="M95" s="6"/>
      <c r="N95" s="19"/>
      <c r="P95" s="6"/>
      <c r="Q95" s="19"/>
      <c r="S95" s="6"/>
      <c r="T95" s="19"/>
      <c r="V95" s="6"/>
      <c r="W95" s="19"/>
      <c r="Y95" s="6"/>
      <c r="Z95" s="19"/>
      <c r="AB95" s="6"/>
      <c r="AC95" s="19"/>
      <c r="AE95" s="6"/>
      <c r="AF95" s="19"/>
      <c r="AH95" s="6"/>
      <c r="AI95" s="19"/>
      <c r="AK95" s="6"/>
      <c r="AL95" s="19"/>
      <c r="AN95" s="6"/>
      <c r="AO95" s="19"/>
      <c r="AQ95" s="6"/>
      <c r="AR95" s="19"/>
      <c r="AT95" s="6"/>
      <c r="AU95" s="19"/>
      <c r="AW95" s="6"/>
      <c r="AX95" s="19"/>
      <c r="AZ95" s="6"/>
    </row>
    <row r="96" spans="1:52" ht="18" customHeight="1" x14ac:dyDescent="0.3">
      <c r="B96" s="27" t="s">
        <v>95</v>
      </c>
      <c r="C96" s="28"/>
      <c r="D96" s="28"/>
      <c r="E96" s="28"/>
      <c r="F96" s="28"/>
      <c r="G96" s="28"/>
      <c r="H96" s="19"/>
      <c r="J96" s="30">
        <f t="shared" ref="J96" si="230">J88+J91+J94</f>
        <v>30128.648892211702</v>
      </c>
      <c r="K96" s="19"/>
      <c r="M96" s="30">
        <f t="shared" ref="M96" si="231">M88+M91+M94</f>
        <v>33200.865572487877</v>
      </c>
      <c r="N96" s="19"/>
      <c r="P96" s="30">
        <f>P88+P91+P94+P86</f>
        <v>30537.267377050353</v>
      </c>
      <c r="Q96" s="19"/>
      <c r="S96" s="30">
        <f>S88+S91+S94+S86</f>
        <v>30887.968582405163</v>
      </c>
      <c r="T96" s="19"/>
      <c r="V96" s="30">
        <f>V88+V91+V94+V86</f>
        <v>30807.557209002312</v>
      </c>
      <c r="W96" s="19"/>
      <c r="Y96" s="30">
        <f>Y88+Y91+Y94+Y86</f>
        <v>30730.727347789743</v>
      </c>
      <c r="Z96" s="19"/>
      <c r="AB96" s="30">
        <f>AB88+AB91+AB94+AB86</f>
        <v>30884.164162172867</v>
      </c>
      <c r="AC96" s="19"/>
      <c r="AE96" s="30">
        <f>AE88+AE91+AE94+AE86</f>
        <v>31370.795573698928</v>
      </c>
      <c r="AF96" s="19"/>
      <c r="AH96" s="30">
        <f>AH88+AH91+AH94+AH86</f>
        <v>32217.948552193142</v>
      </c>
      <c r="AI96" s="19"/>
      <c r="AK96" s="30">
        <f>AK88+AK91+AK94+AK86</f>
        <v>32650.447331375235</v>
      </c>
      <c r="AL96" s="19"/>
      <c r="AN96" s="30">
        <f t="shared" ref="AN96" si="232">AN88+AN91+AN94</f>
        <v>32908.883750899506</v>
      </c>
      <c r="AO96" s="19"/>
      <c r="AQ96" s="30">
        <f>AQ88+AQ91+AQ94+AQ86</f>
        <v>30472.953429441699</v>
      </c>
      <c r="AR96" s="19"/>
      <c r="AT96" s="30">
        <f>AT88+AT91+AT94+AT86</f>
        <v>33561.12564744788</v>
      </c>
      <c r="AU96" s="19"/>
      <c r="AW96" s="30">
        <f>AW88+AW91+AW94+AW86</f>
        <v>37211.642194407825</v>
      </c>
      <c r="AX96" s="19"/>
      <c r="AZ96" s="30">
        <f>AZ88+AZ91+AZ94+AZ86</f>
        <v>40211.691509415083</v>
      </c>
    </row>
    <row r="97" spans="1:52" ht="18" customHeight="1" x14ac:dyDescent="0.3">
      <c r="B97" s="19"/>
      <c r="H97" s="19"/>
      <c r="J97" s="6"/>
      <c r="K97" s="19"/>
      <c r="M97" s="6"/>
      <c r="N97" s="19"/>
      <c r="P97" s="6"/>
      <c r="Q97" s="19"/>
      <c r="S97" s="6"/>
      <c r="T97" s="19"/>
      <c r="V97" s="6"/>
      <c r="W97" s="19"/>
      <c r="Y97" s="6"/>
      <c r="Z97" s="19"/>
      <c r="AB97" s="6"/>
      <c r="AC97" s="19"/>
      <c r="AE97" s="6"/>
      <c r="AF97" s="19"/>
      <c r="AH97" s="6"/>
      <c r="AI97" s="19"/>
      <c r="AK97" s="6"/>
      <c r="AL97" s="19"/>
      <c r="AN97" s="6"/>
      <c r="AO97" s="19"/>
      <c r="AQ97" s="6"/>
      <c r="AR97" s="19"/>
      <c r="AT97" s="6"/>
      <c r="AU97" s="19"/>
      <c r="AW97" s="6">
        <f>AW88/AW96</f>
        <v>0.14279343011102344</v>
      </c>
      <c r="AX97" s="19"/>
      <c r="AZ97" s="6"/>
    </row>
    <row r="98" spans="1:52" ht="18" customHeight="1" x14ac:dyDescent="0.3">
      <c r="B98" s="19"/>
      <c r="H98" s="19"/>
      <c r="J98" s="6"/>
      <c r="K98" s="19"/>
      <c r="M98" s="6"/>
      <c r="N98" s="19"/>
      <c r="P98" s="6"/>
      <c r="Q98" s="19"/>
      <c r="S98" s="6"/>
      <c r="T98" s="19"/>
      <c r="V98" s="6"/>
      <c r="W98" s="19"/>
      <c r="Y98" s="6"/>
      <c r="Z98" s="19"/>
      <c r="AB98" s="6"/>
      <c r="AC98" s="19"/>
      <c r="AE98" s="6"/>
      <c r="AF98" s="19"/>
      <c r="AH98" s="6"/>
      <c r="AI98" s="19"/>
      <c r="AK98" s="6"/>
      <c r="AL98" s="19"/>
      <c r="AN98" s="6"/>
      <c r="AO98" s="19"/>
      <c r="AQ98" s="6"/>
      <c r="AR98" s="19"/>
      <c r="AT98" s="6"/>
      <c r="AU98" s="19"/>
      <c r="AW98" s="6"/>
      <c r="AX98" s="19"/>
      <c r="AZ98" s="6"/>
    </row>
    <row r="99" spans="1:52" ht="18" customHeight="1" x14ac:dyDescent="0.3">
      <c r="A99" s="17"/>
      <c r="B99" s="20" t="s">
        <v>96</v>
      </c>
      <c r="H99" s="19"/>
      <c r="J99" s="6"/>
      <c r="K99" s="19"/>
      <c r="M99" s="6"/>
      <c r="N99" s="19"/>
      <c r="P99" s="6"/>
      <c r="Q99" s="19"/>
      <c r="S99" s="6"/>
      <c r="T99" s="19"/>
      <c r="V99" s="6"/>
      <c r="W99" s="19"/>
      <c r="Y99" s="6"/>
      <c r="Z99" s="19"/>
      <c r="AB99" s="6"/>
      <c r="AC99" s="19"/>
      <c r="AE99" s="6"/>
      <c r="AF99" s="19"/>
      <c r="AH99" s="6"/>
      <c r="AI99" s="19"/>
      <c r="AK99" s="6"/>
      <c r="AL99" s="19"/>
      <c r="AN99" s="6"/>
      <c r="AO99" s="19"/>
      <c r="AQ99" s="6"/>
      <c r="AR99" s="19"/>
      <c r="AT99" s="6"/>
      <c r="AU99" s="19"/>
      <c r="AW99" s="6"/>
      <c r="AX99" s="19"/>
      <c r="AZ99" s="6"/>
    </row>
    <row r="100" spans="1:52" ht="18" customHeight="1" x14ac:dyDescent="0.3">
      <c r="A100" s="17"/>
      <c r="B100" s="20"/>
      <c r="H100" s="19"/>
      <c r="J100" s="6"/>
      <c r="K100" s="19"/>
      <c r="M100" s="6"/>
      <c r="N100" s="19"/>
      <c r="P100" s="6"/>
      <c r="Q100" s="19"/>
      <c r="S100" s="6"/>
      <c r="T100" s="19"/>
      <c r="V100" s="6"/>
      <c r="W100" s="19"/>
      <c r="Y100" s="6"/>
      <c r="Z100" s="19"/>
      <c r="AB100" s="6"/>
      <c r="AC100" s="19"/>
      <c r="AE100" s="6"/>
      <c r="AF100" s="19"/>
      <c r="AH100" s="6"/>
      <c r="AI100" s="19"/>
      <c r="AK100" s="6"/>
      <c r="AL100" s="19"/>
      <c r="AN100" s="6"/>
      <c r="AO100" s="19"/>
      <c r="AQ100" s="6"/>
      <c r="AR100" s="19"/>
      <c r="AT100" s="6"/>
      <c r="AU100" s="19"/>
      <c r="AW100" s="6"/>
      <c r="AX100" s="19"/>
      <c r="AZ100" s="6"/>
    </row>
    <row r="101" spans="1:52" ht="18" customHeight="1" x14ac:dyDescent="0.3">
      <c r="B101" s="21" t="s">
        <v>97</v>
      </c>
      <c r="H101" s="19"/>
      <c r="J101" s="6"/>
      <c r="K101" s="19"/>
      <c r="M101" s="6"/>
      <c r="N101" s="19"/>
      <c r="P101" s="6"/>
      <c r="Q101" s="19"/>
      <c r="S101" s="6"/>
      <c r="T101" s="19"/>
      <c r="V101" s="6"/>
      <c r="W101" s="19"/>
      <c r="Y101" s="6"/>
      <c r="Z101" s="19"/>
      <c r="AB101" s="6"/>
      <c r="AC101" s="19"/>
      <c r="AE101" s="6"/>
      <c r="AF101" s="19"/>
      <c r="AH101" s="6"/>
      <c r="AI101" s="19"/>
      <c r="AK101" s="6"/>
      <c r="AL101" s="19"/>
      <c r="AN101" s="6"/>
      <c r="AO101" s="19"/>
      <c r="AQ101" s="6"/>
      <c r="AR101" s="19"/>
      <c r="AT101" s="6"/>
      <c r="AU101" s="19"/>
      <c r="AW101" s="6"/>
      <c r="AX101" s="19"/>
      <c r="AZ101" s="6"/>
    </row>
    <row r="102" spans="1:52" ht="18" customHeight="1" x14ac:dyDescent="0.3">
      <c r="B102" s="22" t="s">
        <v>98</v>
      </c>
      <c r="C102" s="1">
        <v>4</v>
      </c>
      <c r="D102" s="1" t="s">
        <v>99</v>
      </c>
      <c r="E102" s="23" t="s">
        <v>18</v>
      </c>
      <c r="F102" s="8" t="s">
        <v>64</v>
      </c>
      <c r="G102" s="1" t="s">
        <v>100</v>
      </c>
      <c r="H102" s="19"/>
      <c r="J102" s="26">
        <v>4138</v>
      </c>
      <c r="K102" s="19"/>
      <c r="M102" s="26">
        <v>4613.0645767580409</v>
      </c>
      <c r="N102" s="19"/>
      <c r="P102" s="26">
        <v>2030.5</v>
      </c>
      <c r="Q102" s="19"/>
      <c r="S102" s="26">
        <v>2303.2000000000007</v>
      </c>
      <c r="T102" s="19"/>
      <c r="V102" s="26">
        <v>2891.6000000000004</v>
      </c>
      <c r="W102" s="19"/>
      <c r="Y102" s="26">
        <v>2705.2</v>
      </c>
      <c r="Z102" s="19"/>
      <c r="AB102" s="26">
        <v>2678</v>
      </c>
      <c r="AC102" s="19"/>
      <c r="AE102" s="26">
        <v>2532</v>
      </c>
      <c r="AF102" s="19"/>
      <c r="AH102" s="26">
        <v>2689</v>
      </c>
      <c r="AI102" s="19"/>
      <c r="AK102" s="26">
        <v>3267</v>
      </c>
      <c r="AL102" s="19"/>
      <c r="AN102" s="26">
        <v>3324.99</v>
      </c>
      <c r="AO102" s="19"/>
      <c r="AQ102" s="26">
        <v>3154.05</v>
      </c>
      <c r="AR102" s="19"/>
      <c r="AT102" s="26">
        <v>3337.6719789842382</v>
      </c>
      <c r="AU102" s="19"/>
      <c r="AW102" s="26">
        <v>3221.4245837335648</v>
      </c>
      <c r="AX102" s="19"/>
      <c r="AZ102" s="26">
        <v>3325.7698656127959</v>
      </c>
    </row>
    <row r="103" spans="1:52" ht="18" customHeight="1" x14ac:dyDescent="0.3">
      <c r="B103" s="22" t="s">
        <v>101</v>
      </c>
      <c r="C103" s="1">
        <v>4</v>
      </c>
      <c r="D103" s="1" t="s">
        <v>99</v>
      </c>
      <c r="E103" s="23" t="s">
        <v>18</v>
      </c>
      <c r="F103" s="8" t="s">
        <v>64</v>
      </c>
      <c r="G103" s="1" t="s">
        <v>100</v>
      </c>
      <c r="H103" s="19"/>
      <c r="J103" s="26">
        <v>1083</v>
      </c>
      <c r="K103" s="19"/>
      <c r="M103" s="26">
        <v>1100.9354232419589</v>
      </c>
      <c r="N103" s="19"/>
      <c r="P103" s="26">
        <v>0</v>
      </c>
      <c r="Q103" s="19"/>
      <c r="S103" s="26">
        <v>0</v>
      </c>
      <c r="T103" s="19"/>
      <c r="V103" s="26">
        <v>0</v>
      </c>
      <c r="W103" s="19"/>
      <c r="Y103" s="26">
        <v>0</v>
      </c>
      <c r="Z103" s="19"/>
      <c r="AB103" s="26">
        <v>0</v>
      </c>
      <c r="AC103" s="19"/>
      <c r="AE103" s="26">
        <v>0</v>
      </c>
      <c r="AF103" s="19"/>
      <c r="AH103" s="26">
        <v>0</v>
      </c>
      <c r="AI103" s="19"/>
      <c r="AK103" s="26">
        <v>0</v>
      </c>
      <c r="AL103" s="19"/>
      <c r="AN103" s="26">
        <v>88.009999999999991</v>
      </c>
      <c r="AO103" s="19"/>
      <c r="AQ103" s="26">
        <v>326.95000000000005</v>
      </c>
      <c r="AR103" s="19"/>
      <c r="AT103" s="26">
        <v>477.32802101576181</v>
      </c>
      <c r="AU103" s="19"/>
      <c r="AW103" s="26">
        <v>487.22377355872527</v>
      </c>
      <c r="AX103" s="19"/>
      <c r="AZ103" s="26">
        <v>440.66747968354525</v>
      </c>
    </row>
    <row r="104" spans="1:52" ht="18" customHeight="1" x14ac:dyDescent="0.3">
      <c r="B104" s="22" t="s">
        <v>102</v>
      </c>
      <c r="C104" s="1">
        <v>4</v>
      </c>
      <c r="D104" s="1" t="s">
        <v>99</v>
      </c>
      <c r="E104" s="23" t="s">
        <v>18</v>
      </c>
      <c r="F104" s="8" t="s">
        <v>64</v>
      </c>
      <c r="G104" s="1" t="s">
        <v>100</v>
      </c>
      <c r="H104" s="19"/>
      <c r="J104" s="26">
        <v>0</v>
      </c>
      <c r="K104" s="19"/>
      <c r="M104" s="26">
        <v>0</v>
      </c>
      <c r="N104" s="19"/>
      <c r="P104" s="26">
        <v>1759</v>
      </c>
      <c r="Q104" s="19"/>
      <c r="S104" s="26">
        <v>2371</v>
      </c>
      <c r="T104" s="19"/>
      <c r="V104" s="26">
        <v>3792</v>
      </c>
      <c r="W104" s="19"/>
      <c r="Y104" s="26">
        <v>2975</v>
      </c>
      <c r="Z104" s="19"/>
      <c r="AB104" s="26">
        <v>2273</v>
      </c>
      <c r="AC104" s="19"/>
      <c r="AE104" s="26">
        <v>1049</v>
      </c>
      <c r="AF104" s="19"/>
      <c r="AH104" s="26">
        <v>586</v>
      </c>
      <c r="AI104" s="19"/>
      <c r="AK104" s="26">
        <v>199</v>
      </c>
      <c r="AL104" s="19"/>
      <c r="AN104" s="26">
        <v>550</v>
      </c>
      <c r="AO104" s="19"/>
      <c r="AQ104" s="26">
        <v>251</v>
      </c>
      <c r="AR104" s="19"/>
      <c r="AT104" s="26">
        <v>286</v>
      </c>
      <c r="AU104" s="19"/>
      <c r="AW104" s="26">
        <v>279.5932796639832</v>
      </c>
      <c r="AX104" s="19"/>
      <c r="AZ104" s="26">
        <v>304.76968848442425</v>
      </c>
    </row>
    <row r="105" spans="1:52" ht="18" customHeight="1" x14ac:dyDescent="0.3">
      <c r="B105" s="22"/>
      <c r="E105" s="45"/>
      <c r="F105" s="8"/>
      <c r="H105" s="19"/>
      <c r="J105" s="40"/>
      <c r="K105" s="19"/>
      <c r="M105" s="40"/>
      <c r="N105" s="19"/>
      <c r="P105" s="40"/>
      <c r="Q105" s="19"/>
      <c r="S105" s="40"/>
      <c r="T105" s="19"/>
      <c r="V105" s="40"/>
      <c r="W105" s="19"/>
      <c r="Y105" s="40"/>
      <c r="Z105" s="19"/>
      <c r="AB105" s="40"/>
      <c r="AC105" s="19"/>
      <c r="AE105" s="40"/>
      <c r="AF105" s="19"/>
      <c r="AH105" s="40"/>
      <c r="AI105" s="19"/>
      <c r="AK105" s="40"/>
      <c r="AL105" s="19"/>
      <c r="AN105" s="40"/>
      <c r="AO105" s="19"/>
      <c r="AQ105" s="40"/>
      <c r="AR105" s="19"/>
      <c r="AT105" s="40"/>
      <c r="AU105" s="19"/>
      <c r="AW105" s="40"/>
      <c r="AX105" s="19"/>
      <c r="AZ105" s="40"/>
    </row>
    <row r="106" spans="1:52" ht="18" customHeight="1" x14ac:dyDescent="0.3">
      <c r="B106" s="27" t="s">
        <v>103</v>
      </c>
      <c r="C106" s="28"/>
      <c r="D106" s="28"/>
      <c r="E106" s="28"/>
      <c r="F106" s="28"/>
      <c r="G106" s="28"/>
      <c r="H106" s="19"/>
      <c r="J106" s="30">
        <f t="shared" ref="J106:M106" si="233">SUM(J102:J104)</f>
        <v>5221</v>
      </c>
      <c r="K106" s="19"/>
      <c r="M106" s="30">
        <f t="shared" si="233"/>
        <v>5714</v>
      </c>
      <c r="N106" s="19"/>
      <c r="P106" s="30">
        <f t="shared" ref="P106" si="234">SUM(P102:P104)</f>
        <v>3789.5</v>
      </c>
      <c r="Q106" s="19"/>
      <c r="S106" s="30">
        <f t="shared" ref="S106" si="235">SUM(S102:S104)</f>
        <v>4674.2000000000007</v>
      </c>
      <c r="T106" s="19"/>
      <c r="V106" s="30">
        <f t="shared" ref="V106" si="236">SUM(V102:V104)</f>
        <v>6683.6</v>
      </c>
      <c r="W106" s="19"/>
      <c r="Y106" s="30">
        <f t="shared" ref="Y106" si="237">SUM(Y102:Y104)</f>
        <v>5680.2</v>
      </c>
      <c r="Z106" s="19"/>
      <c r="AB106" s="30">
        <f t="shared" ref="AB106" si="238">SUM(AB102:AB104)</f>
        <v>4951</v>
      </c>
      <c r="AC106" s="19"/>
      <c r="AE106" s="30">
        <f t="shared" ref="AE106" si="239">SUM(AE102:AE104)</f>
        <v>3581</v>
      </c>
      <c r="AF106" s="19"/>
      <c r="AH106" s="30">
        <f t="shared" ref="AH106" si="240">SUM(AH102:AH104)</f>
        <v>3275</v>
      </c>
      <c r="AI106" s="19"/>
      <c r="AK106" s="30">
        <f t="shared" ref="AK106" si="241">SUM(AK102:AK104)</f>
        <v>3466</v>
      </c>
      <c r="AL106" s="19"/>
      <c r="AN106" s="30">
        <f t="shared" ref="AN106" si="242">SUM(AN102:AN104)</f>
        <v>3963</v>
      </c>
      <c r="AO106" s="19"/>
      <c r="AQ106" s="30">
        <f t="shared" ref="AQ106" si="243">SUM(AQ102:AQ104)</f>
        <v>3732</v>
      </c>
      <c r="AR106" s="19"/>
      <c r="AT106" s="30">
        <f t="shared" ref="AT106" si="244">SUM(AT102:AT104)</f>
        <v>4101</v>
      </c>
      <c r="AU106" s="19"/>
      <c r="AW106" s="30">
        <f t="shared" ref="AW106" si="245">SUM(AW102:AW104)</f>
        <v>3988.2416369562729</v>
      </c>
      <c r="AX106" s="19"/>
      <c r="AZ106" s="30">
        <f t="shared" ref="AZ106" si="246">SUM(AZ102:AZ104)</f>
        <v>4071.2070337807654</v>
      </c>
    </row>
    <row r="107" spans="1:52" ht="18" customHeight="1" x14ac:dyDescent="0.3">
      <c r="B107" s="21"/>
      <c r="H107" s="19"/>
      <c r="J107" s="40"/>
      <c r="K107" s="19"/>
      <c r="M107" s="40"/>
      <c r="N107" s="19"/>
      <c r="P107" s="40"/>
      <c r="Q107" s="19"/>
      <c r="S107" s="40"/>
      <c r="T107" s="19"/>
      <c r="V107" s="40"/>
      <c r="W107" s="19"/>
      <c r="Y107" s="40"/>
      <c r="Z107" s="19"/>
      <c r="AB107" s="40"/>
      <c r="AC107" s="19"/>
      <c r="AE107" s="40"/>
      <c r="AF107" s="19"/>
      <c r="AH107" s="40"/>
      <c r="AI107" s="19"/>
      <c r="AK107" s="40"/>
      <c r="AL107" s="19"/>
      <c r="AN107" s="40"/>
      <c r="AO107" s="19"/>
      <c r="AQ107" s="40"/>
      <c r="AR107" s="19"/>
      <c r="AT107" s="40"/>
      <c r="AU107" s="19"/>
      <c r="AW107" s="40"/>
      <c r="AX107" s="19"/>
      <c r="AZ107" s="40"/>
    </row>
    <row r="108" spans="1:52" ht="18" customHeight="1" collapsed="1" x14ac:dyDescent="0.3">
      <c r="B108" s="21" t="s">
        <v>104</v>
      </c>
      <c r="H108" s="19"/>
      <c r="J108" s="6"/>
      <c r="K108" s="19"/>
      <c r="M108" s="6"/>
      <c r="N108" s="19"/>
      <c r="P108" s="6"/>
      <c r="Q108" s="19"/>
      <c r="S108" s="6"/>
      <c r="T108" s="19"/>
      <c r="V108" s="6"/>
      <c r="W108" s="19"/>
      <c r="Y108" s="6"/>
      <c r="Z108" s="19"/>
      <c r="AB108" s="6"/>
      <c r="AC108" s="19"/>
      <c r="AE108" s="6"/>
      <c r="AF108" s="19"/>
      <c r="AH108" s="6"/>
      <c r="AI108" s="19"/>
      <c r="AK108" s="6"/>
      <c r="AL108" s="19"/>
      <c r="AN108" s="6"/>
      <c r="AO108" s="19"/>
      <c r="AQ108" s="6"/>
      <c r="AR108" s="19"/>
      <c r="AT108" s="6"/>
      <c r="AU108" s="19"/>
      <c r="AW108" s="6"/>
      <c r="AX108" s="19"/>
      <c r="AZ108" s="6"/>
    </row>
    <row r="109" spans="1:52" ht="18" customHeight="1" x14ac:dyDescent="0.3">
      <c r="B109" s="22" t="s">
        <v>104</v>
      </c>
      <c r="C109" s="1">
        <v>4</v>
      </c>
      <c r="D109" s="1" t="s">
        <v>99</v>
      </c>
      <c r="E109" s="23" t="s">
        <v>18</v>
      </c>
      <c r="F109" s="8" t="s">
        <v>64</v>
      </c>
      <c r="G109" s="1" t="s">
        <v>347</v>
      </c>
      <c r="H109" s="19"/>
      <c r="J109" s="6"/>
      <c r="K109" s="19"/>
      <c r="M109" s="6"/>
      <c r="N109" s="24">
        <v>872.20915858746127</v>
      </c>
      <c r="O109" s="25">
        <f>P109*10^6/N109</f>
        <v>914543.77026401088</v>
      </c>
      <c r="P109" s="26">
        <v>797.67345235337746</v>
      </c>
      <c r="Q109" s="24">
        <v>1532.9906872389392</v>
      </c>
      <c r="R109" s="25">
        <f>S109*10^6/Q109</f>
        <v>920873.86135556584</v>
      </c>
      <c r="S109" s="26">
        <v>1411.6910535798445</v>
      </c>
      <c r="T109" s="24">
        <v>906.4556088287884</v>
      </c>
      <c r="U109" s="25">
        <f>V109*10^6/T109</f>
        <v>921723.01991662814</v>
      </c>
      <c r="V109" s="26">
        <v>835.50100119003662</v>
      </c>
      <c r="W109" s="24">
        <v>1348.2489918926756</v>
      </c>
      <c r="X109" s="25">
        <f>Y109*10^6/W109</f>
        <v>921182.64628686127</v>
      </c>
      <c r="Y109" s="26">
        <v>1241.9835742052878</v>
      </c>
      <c r="Z109" s="24">
        <v>1748.2886661079983</v>
      </c>
      <c r="AA109" s="25">
        <f>AB109*10^6/Z109</f>
        <v>926354.79388605861</v>
      </c>
      <c r="AB109" s="26">
        <v>1619.5355869458072</v>
      </c>
      <c r="AC109" s="24">
        <v>1915.685736568051</v>
      </c>
      <c r="AD109" s="25">
        <f>AE109*10^6/AC109</f>
        <v>926972.36374864902</v>
      </c>
      <c r="AE109" s="26">
        <v>1775.7877354260581</v>
      </c>
      <c r="AF109" s="24">
        <v>1916.1675130645358</v>
      </c>
      <c r="AG109" s="25">
        <f>AH109*10^6/AF109</f>
        <v>931295.35278678418</v>
      </c>
      <c r="AH109" s="26">
        <v>1784.5179000780117</v>
      </c>
      <c r="AI109" s="24">
        <v>1792.9939346818896</v>
      </c>
      <c r="AJ109" s="25">
        <f>AK109*10^6/AI109</f>
        <v>937162.26648139593</v>
      </c>
      <c r="AK109" s="26">
        <v>1680.3262596138757</v>
      </c>
      <c r="AL109" s="24">
        <v>2056.6059214429192</v>
      </c>
      <c r="AM109" s="25">
        <f>AN109*10^6/AL109</f>
        <v>950517.21475991991</v>
      </c>
      <c r="AN109" s="26">
        <v>1954.8393323086823</v>
      </c>
      <c r="AO109" s="24">
        <v>1390.3395747760017</v>
      </c>
      <c r="AP109" s="25">
        <f>AQ109*10^6/AO109</f>
        <v>954531.4188667594</v>
      </c>
      <c r="AQ109" s="26">
        <v>1327.1228070175439</v>
      </c>
      <c r="AR109" s="24">
        <v>1651.8413908823779</v>
      </c>
      <c r="AS109" s="25">
        <f>AT109*10^6/AR109</f>
        <v>963872.16303844401</v>
      </c>
      <c r="AT109" s="26">
        <v>1592.1639344262294</v>
      </c>
      <c r="AU109" s="24">
        <v>1531.311475409836</v>
      </c>
      <c r="AV109" s="25">
        <f>AW109*10^6/AU109</f>
        <v>1000000</v>
      </c>
      <c r="AW109" s="26">
        <v>1531.311475409836</v>
      </c>
      <c r="AX109" s="24">
        <v>1829.8458443943143</v>
      </c>
      <c r="AY109" s="25">
        <f>AZ109*10^6/AX109</f>
        <v>1038208.9555118731</v>
      </c>
      <c r="AZ109" s="26">
        <v>1899.7623428563627</v>
      </c>
    </row>
    <row r="110" spans="1:52" ht="18" customHeight="1" x14ac:dyDescent="0.3">
      <c r="B110" s="21"/>
      <c r="H110" s="19"/>
      <c r="J110" s="6"/>
      <c r="K110" s="19"/>
      <c r="M110" s="6"/>
      <c r="N110" s="19"/>
      <c r="P110" s="40"/>
      <c r="Q110" s="19"/>
      <c r="S110" s="40"/>
      <c r="T110" s="19"/>
      <c r="V110" s="40"/>
      <c r="W110" s="19"/>
      <c r="Y110" s="40"/>
      <c r="Z110" s="19"/>
      <c r="AB110" s="40"/>
      <c r="AC110" s="19"/>
      <c r="AE110" s="40"/>
      <c r="AF110" s="19"/>
      <c r="AH110" s="40"/>
      <c r="AI110" s="19"/>
      <c r="AK110" s="40"/>
      <c r="AL110" s="19"/>
      <c r="AN110" s="40"/>
      <c r="AO110" s="19"/>
      <c r="AQ110" s="40"/>
      <c r="AR110" s="19"/>
      <c r="AT110" s="40"/>
      <c r="AU110" s="19"/>
      <c r="AW110" s="40"/>
      <c r="AX110" s="19"/>
      <c r="AZ110" s="40"/>
    </row>
    <row r="111" spans="1:52" ht="18" customHeight="1" x14ac:dyDescent="0.3">
      <c r="B111" s="21" t="s">
        <v>105</v>
      </c>
      <c r="H111" s="19"/>
      <c r="J111" s="6"/>
      <c r="K111" s="19"/>
      <c r="M111" s="6"/>
      <c r="N111" s="19"/>
      <c r="P111" s="6"/>
      <c r="Q111" s="19"/>
      <c r="S111" s="6"/>
      <c r="T111" s="19"/>
      <c r="V111" s="6"/>
      <c r="W111" s="19"/>
      <c r="Y111" s="6"/>
      <c r="Z111" s="19"/>
      <c r="AB111" s="6"/>
      <c r="AC111" s="19"/>
      <c r="AE111" s="6"/>
      <c r="AF111" s="19"/>
      <c r="AH111" s="6"/>
      <c r="AI111" s="19"/>
      <c r="AK111" s="6"/>
      <c r="AL111" s="19"/>
      <c r="AN111" s="6"/>
      <c r="AO111" s="19"/>
      <c r="AQ111" s="6"/>
      <c r="AR111" s="19"/>
      <c r="AT111" s="6"/>
      <c r="AU111" s="19"/>
      <c r="AW111" s="6"/>
      <c r="AX111" s="19"/>
      <c r="AZ111" s="6"/>
    </row>
    <row r="112" spans="1:52" ht="18" customHeight="1" x14ac:dyDescent="0.3">
      <c r="B112" s="22" t="s">
        <v>105</v>
      </c>
      <c r="C112" s="1">
        <v>4</v>
      </c>
      <c r="D112" s="1" t="s">
        <v>99</v>
      </c>
      <c r="E112" s="46" t="s">
        <v>71</v>
      </c>
      <c r="F112" s="8" t="s">
        <v>64</v>
      </c>
      <c r="G112" s="1" t="s">
        <v>347</v>
      </c>
      <c r="H112" s="19"/>
      <c r="J112" s="26">
        <v>69.960000000000008</v>
      </c>
      <c r="K112" s="19"/>
      <c r="M112" s="26">
        <v>69.960000000000008</v>
      </c>
      <c r="N112" s="24">
        <v>617.95579114518432</v>
      </c>
      <c r="O112" s="25">
        <f>P112*10^6/N112</f>
        <v>914543.77026401099</v>
      </c>
      <c r="P112" s="26">
        <v>565.14761909039669</v>
      </c>
      <c r="Q112" s="24">
        <v>1086.1161725074294</v>
      </c>
      <c r="R112" s="25">
        <f>S112*10^6/Q112</f>
        <v>920873.8613555656</v>
      </c>
      <c r="S112" s="26">
        <v>1000.1759936576442</v>
      </c>
      <c r="T112" s="24">
        <v>642.21922846917062</v>
      </c>
      <c r="U112" s="25">
        <f>V112*10^6/T112</f>
        <v>921723.01991662825</v>
      </c>
      <c r="V112" s="26">
        <v>591.94824671313097</v>
      </c>
      <c r="W112" s="24">
        <v>429.04004027806963</v>
      </c>
      <c r="X112" s="25">
        <f>Y112*10^6/W112</f>
        <v>921182.64628686139</v>
      </c>
      <c r="Y112" s="26">
        <v>395.22423966637376</v>
      </c>
      <c r="Z112" s="24">
        <v>135.99034567901231</v>
      </c>
      <c r="AA112" s="25">
        <f>AB112*10^6/Z112</f>
        <v>926354.7938860585</v>
      </c>
      <c r="AB112" s="26">
        <v>125.9753086419753</v>
      </c>
      <c r="AC112" s="24">
        <v>212.86657109546016</v>
      </c>
      <c r="AD112" s="25">
        <f>AE112*10^6/AC112</f>
        <v>926972.36374864925</v>
      </c>
      <c r="AE112" s="26">
        <v>197.32142857142858</v>
      </c>
      <c r="AF112" s="24">
        <v>143.35390244526511</v>
      </c>
      <c r="AG112" s="25">
        <f>AH112*10^6/AF112</f>
        <v>931295.35278678406</v>
      </c>
      <c r="AH112" s="26">
        <v>133.50482315112541</v>
      </c>
      <c r="AI112" s="24">
        <v>323.13090036530332</v>
      </c>
      <c r="AJ112" s="25">
        <f>AK112*10^6/AI112</f>
        <v>937162.26648139581</v>
      </c>
      <c r="AK112" s="26">
        <v>302.82608695652175</v>
      </c>
      <c r="AL112" s="24">
        <v>272.82697109148899</v>
      </c>
      <c r="AM112" s="25">
        <f>AN112*10^6/AL112</f>
        <v>950517.21475991991</v>
      </c>
      <c r="AN112" s="26">
        <v>259.32673267326732</v>
      </c>
      <c r="AO112" s="24">
        <v>220.92221252686906</v>
      </c>
      <c r="AP112" s="25">
        <f>AQ112*10^6/AO112</f>
        <v>954531.41886675963</v>
      </c>
      <c r="AQ112" s="26">
        <v>210.87719298245614</v>
      </c>
      <c r="AR112" s="24">
        <v>159.60214587879406</v>
      </c>
      <c r="AS112" s="25">
        <f>AT112*10^6/AR112</f>
        <v>963872.16303844389</v>
      </c>
      <c r="AT112" s="26">
        <v>153.8360655737705</v>
      </c>
      <c r="AU112" s="24">
        <v>135.68852459016392</v>
      </c>
      <c r="AV112" s="25">
        <f>AW112*10^6/AU112</f>
        <v>1000000</v>
      </c>
      <c r="AW112" s="26">
        <v>135.68852459016392</v>
      </c>
      <c r="AX112" s="24">
        <v>161.96143636321577</v>
      </c>
      <c r="AY112" s="25">
        <f>AZ112*10^6/AX112</f>
        <v>1038208.9555118731</v>
      </c>
      <c r="AZ112" s="26">
        <v>168.14981367985695</v>
      </c>
    </row>
    <row r="113" spans="1:52" ht="18" customHeight="1" x14ac:dyDescent="0.3">
      <c r="B113" s="22"/>
      <c r="E113" s="45"/>
      <c r="F113" s="8"/>
      <c r="H113" s="19"/>
      <c r="J113" s="40"/>
      <c r="K113" s="19"/>
      <c r="M113" s="40"/>
      <c r="N113" s="19"/>
      <c r="P113" s="40"/>
      <c r="Q113" s="19"/>
      <c r="S113" s="40"/>
      <c r="T113" s="19"/>
      <c r="V113" s="40"/>
      <c r="W113" s="19"/>
      <c r="Y113" s="40"/>
      <c r="Z113" s="19"/>
      <c r="AB113" s="40"/>
      <c r="AC113" s="19"/>
      <c r="AE113" s="40"/>
      <c r="AF113" s="19"/>
      <c r="AH113" s="40"/>
      <c r="AI113" s="19"/>
      <c r="AK113" s="40"/>
      <c r="AL113" s="19"/>
      <c r="AN113" s="40"/>
      <c r="AO113" s="19"/>
      <c r="AQ113" s="40"/>
      <c r="AR113" s="19"/>
      <c r="AT113" s="40"/>
      <c r="AU113" s="19"/>
      <c r="AW113" s="40"/>
      <c r="AX113" s="19"/>
      <c r="AZ113" s="40"/>
    </row>
    <row r="114" spans="1:52" ht="18" customHeight="1" x14ac:dyDescent="0.3">
      <c r="B114" s="27" t="s">
        <v>106</v>
      </c>
      <c r="C114" s="28"/>
      <c r="D114" s="28"/>
      <c r="E114" s="28"/>
      <c r="F114" s="28"/>
      <c r="G114" s="28"/>
      <c r="H114" s="19"/>
      <c r="J114" s="30">
        <f>SUM(J110:J112)</f>
        <v>69.960000000000008</v>
      </c>
      <c r="K114" s="19"/>
      <c r="M114" s="30">
        <f>SUM(M110:M112)</f>
        <v>69.960000000000008</v>
      </c>
      <c r="N114" s="19"/>
      <c r="P114" s="30">
        <f>P109+P112</f>
        <v>1362.8210714437741</v>
      </c>
      <c r="Q114" s="19"/>
      <c r="S114" s="30">
        <f>S109+S112</f>
        <v>2411.8670472374888</v>
      </c>
      <c r="T114" s="19"/>
      <c r="V114" s="30">
        <f>V109+V112</f>
        <v>1427.4492479031676</v>
      </c>
      <c r="W114" s="19"/>
      <c r="Y114" s="30">
        <f>Y109+Y112</f>
        <v>1637.2078138716615</v>
      </c>
      <c r="Z114" s="19"/>
      <c r="AB114" s="30">
        <f>AB109+AB112</f>
        <v>1745.5108955877824</v>
      </c>
      <c r="AC114" s="19"/>
      <c r="AE114" s="30">
        <f>AE109+AE112</f>
        <v>1973.1091639974868</v>
      </c>
      <c r="AF114" s="19"/>
      <c r="AH114" s="30">
        <f>AH109+AH112</f>
        <v>1918.0227232291372</v>
      </c>
      <c r="AI114" s="19"/>
      <c r="AK114" s="30">
        <f>AK109+AK112</f>
        <v>1983.1523465703974</v>
      </c>
      <c r="AL114" s="19"/>
      <c r="AN114" s="30">
        <f>AN109+AN112</f>
        <v>2214.1660649819496</v>
      </c>
      <c r="AO114" s="19"/>
      <c r="AQ114" s="30">
        <f>AQ109+AQ112</f>
        <v>1538</v>
      </c>
      <c r="AR114" s="19"/>
      <c r="AT114" s="30">
        <f>AT109+AT112</f>
        <v>1746</v>
      </c>
      <c r="AU114" s="19"/>
      <c r="AW114" s="30">
        <f>AW109+AW112</f>
        <v>1667</v>
      </c>
      <c r="AX114" s="19"/>
      <c r="AZ114" s="30">
        <f>AZ109+AZ112</f>
        <v>2067.9121565362198</v>
      </c>
    </row>
    <row r="115" spans="1:52" ht="18" customHeight="1" x14ac:dyDescent="0.3">
      <c r="B115" s="22"/>
      <c r="E115" s="45"/>
      <c r="F115" s="8"/>
      <c r="H115" s="19"/>
      <c r="J115" s="40"/>
      <c r="K115" s="19"/>
      <c r="M115" s="40"/>
      <c r="N115" s="19"/>
      <c r="P115" s="40"/>
      <c r="Q115" s="19"/>
      <c r="S115" s="40"/>
      <c r="T115" s="19"/>
      <c r="V115" s="40"/>
      <c r="W115" s="19"/>
      <c r="Y115" s="40"/>
      <c r="Z115" s="19"/>
      <c r="AB115" s="40"/>
      <c r="AC115" s="19"/>
      <c r="AE115" s="40"/>
      <c r="AF115" s="19"/>
      <c r="AH115" s="40"/>
      <c r="AI115" s="19"/>
      <c r="AK115" s="40"/>
      <c r="AL115" s="19"/>
      <c r="AN115" s="40"/>
      <c r="AO115" s="19"/>
      <c r="AQ115" s="40"/>
      <c r="AR115" s="19"/>
      <c r="AT115" s="40"/>
      <c r="AU115" s="19"/>
      <c r="AW115" s="40"/>
      <c r="AX115" s="19"/>
      <c r="AZ115" s="40"/>
    </row>
    <row r="116" spans="1:52" ht="18" customHeight="1" x14ac:dyDescent="0.3">
      <c r="B116" s="27" t="s">
        <v>107</v>
      </c>
      <c r="C116" s="28"/>
      <c r="D116" s="28"/>
      <c r="E116" s="28"/>
      <c r="F116" s="28"/>
      <c r="G116" s="28"/>
      <c r="H116" s="19"/>
      <c r="J116" s="30">
        <f t="shared" ref="J116" si="247">J106+J112</f>
        <v>5290.96</v>
      </c>
      <c r="K116" s="19"/>
      <c r="M116" s="30">
        <f t="shared" ref="M116" si="248">M106+M112</f>
        <v>5783.96</v>
      </c>
      <c r="N116" s="19"/>
      <c r="P116" s="30">
        <f>P106+P114</f>
        <v>5152.3210714437737</v>
      </c>
      <c r="Q116" s="19"/>
      <c r="S116" s="30">
        <f>S106+S114</f>
        <v>7086.0670472374895</v>
      </c>
      <c r="T116" s="19"/>
      <c r="V116" s="30">
        <f>V106+V114</f>
        <v>8111.0492479031682</v>
      </c>
      <c r="W116" s="19"/>
      <c r="Y116" s="30">
        <f>Y106+Y114</f>
        <v>7317.4078138716613</v>
      </c>
      <c r="Z116" s="19"/>
      <c r="AB116" s="30">
        <f>AB106+AB114</f>
        <v>6696.5108955877822</v>
      </c>
      <c r="AC116" s="19"/>
      <c r="AE116" s="30">
        <f>AE106+AE114</f>
        <v>5554.1091639974866</v>
      </c>
      <c r="AF116" s="19"/>
      <c r="AH116" s="30">
        <f>AH106+AH114</f>
        <v>5193.0227232291372</v>
      </c>
      <c r="AI116" s="19"/>
      <c r="AK116" s="30">
        <f>AK106+AK114</f>
        <v>5449.1523465703976</v>
      </c>
      <c r="AL116" s="19"/>
      <c r="AN116" s="30">
        <f>AN106+AN114</f>
        <v>6177.1660649819496</v>
      </c>
      <c r="AO116" s="19"/>
      <c r="AQ116" s="30">
        <f>AQ106+AQ114</f>
        <v>5270</v>
      </c>
      <c r="AR116" s="19"/>
      <c r="AT116" s="30">
        <f>AT106+AT114</f>
        <v>5847</v>
      </c>
      <c r="AU116" s="19"/>
      <c r="AW116" s="30">
        <f>AW106+AW114</f>
        <v>5655.2416369562725</v>
      </c>
      <c r="AX116" s="19"/>
      <c r="AZ116" s="30">
        <f>AZ106+AZ114</f>
        <v>6139.1191903169856</v>
      </c>
    </row>
    <row r="117" spans="1:52" ht="18" customHeight="1" x14ac:dyDescent="0.3">
      <c r="B117" s="21"/>
      <c r="H117" s="19"/>
      <c r="J117" s="40"/>
      <c r="K117" s="19"/>
      <c r="M117" s="40"/>
      <c r="N117" s="19"/>
      <c r="P117" s="40"/>
      <c r="Q117" s="19"/>
      <c r="S117" s="40"/>
      <c r="T117" s="19"/>
      <c r="V117" s="40"/>
      <c r="W117" s="19"/>
      <c r="Y117" s="40"/>
      <c r="Z117" s="19"/>
      <c r="AB117" s="40"/>
      <c r="AC117" s="19"/>
      <c r="AE117" s="40"/>
      <c r="AF117" s="19"/>
      <c r="AH117" s="40"/>
      <c r="AI117" s="19"/>
      <c r="AK117" s="40"/>
      <c r="AL117" s="19"/>
      <c r="AN117" s="40"/>
      <c r="AO117" s="19"/>
      <c r="AQ117" s="40"/>
      <c r="AR117" s="19"/>
      <c r="AT117" s="40"/>
      <c r="AU117" s="19"/>
      <c r="AW117" s="40"/>
      <c r="AX117" s="19"/>
      <c r="AZ117" s="40"/>
    </row>
    <row r="118" spans="1:52" ht="18" customHeight="1" x14ac:dyDescent="0.3">
      <c r="A118" s="17"/>
      <c r="B118" s="20" t="s">
        <v>108</v>
      </c>
      <c r="H118" s="19"/>
      <c r="J118" s="6"/>
      <c r="K118" s="19"/>
      <c r="M118" s="6"/>
      <c r="N118" s="19"/>
      <c r="P118" s="6"/>
      <c r="Q118" s="19"/>
      <c r="S118" s="6"/>
      <c r="T118" s="19"/>
      <c r="V118" s="6"/>
      <c r="W118" s="19"/>
      <c r="Y118" s="6"/>
      <c r="Z118" s="19"/>
      <c r="AB118" s="6"/>
      <c r="AC118" s="19"/>
      <c r="AE118" s="6"/>
      <c r="AF118" s="19"/>
      <c r="AH118" s="6"/>
      <c r="AI118" s="19"/>
      <c r="AK118" s="6"/>
      <c r="AL118" s="19"/>
      <c r="AN118" s="6"/>
      <c r="AO118" s="19"/>
      <c r="AQ118" s="6"/>
      <c r="AR118" s="19"/>
      <c r="AT118" s="6"/>
      <c r="AU118" s="19"/>
      <c r="AW118" s="6"/>
      <c r="AX118" s="19"/>
      <c r="AZ118" s="6"/>
    </row>
    <row r="119" spans="1:52" ht="18" customHeight="1" x14ac:dyDescent="0.3">
      <c r="A119" s="17"/>
      <c r="B119" s="20"/>
      <c r="H119" s="19"/>
      <c r="J119" s="6"/>
      <c r="K119" s="19"/>
      <c r="M119" s="6"/>
      <c r="N119" s="19"/>
      <c r="P119" s="6"/>
      <c r="Q119" s="19"/>
      <c r="S119" s="6"/>
      <c r="T119" s="19"/>
      <c r="V119" s="6"/>
      <c r="W119" s="19"/>
      <c r="Y119" s="6"/>
      <c r="Z119" s="19"/>
      <c r="AB119" s="6"/>
      <c r="AC119" s="19"/>
      <c r="AE119" s="6"/>
      <c r="AF119" s="19"/>
      <c r="AH119" s="6"/>
      <c r="AI119" s="19"/>
      <c r="AK119" s="6"/>
      <c r="AL119" s="19"/>
      <c r="AN119" s="6"/>
      <c r="AO119" s="19"/>
      <c r="AQ119" s="6"/>
      <c r="AR119" s="19"/>
      <c r="AT119" s="6"/>
      <c r="AU119" s="19"/>
      <c r="AW119" s="6"/>
      <c r="AX119" s="19"/>
      <c r="AZ119" s="6"/>
    </row>
    <row r="120" spans="1:52" ht="18" customHeight="1" x14ac:dyDescent="0.3">
      <c r="B120" s="21" t="s">
        <v>109</v>
      </c>
      <c r="H120" s="19"/>
      <c r="J120" s="6"/>
      <c r="K120" s="19"/>
      <c r="M120" s="6"/>
      <c r="N120" s="19"/>
      <c r="P120" s="6"/>
      <c r="Q120" s="19"/>
      <c r="S120" s="6"/>
      <c r="T120" s="19"/>
      <c r="V120" s="6"/>
      <c r="W120" s="19"/>
      <c r="Y120" s="6"/>
      <c r="Z120" s="19"/>
      <c r="AB120" s="6"/>
      <c r="AC120" s="19"/>
      <c r="AE120" s="6"/>
      <c r="AF120" s="19"/>
      <c r="AH120" s="6"/>
      <c r="AI120" s="19"/>
      <c r="AK120" s="6"/>
      <c r="AL120" s="19"/>
      <c r="AN120" s="6"/>
      <c r="AO120" s="19"/>
      <c r="AQ120" s="6"/>
      <c r="AR120" s="19"/>
      <c r="AT120" s="6"/>
      <c r="AU120" s="19"/>
      <c r="AW120" s="6"/>
      <c r="AX120" s="19"/>
      <c r="AZ120" s="6"/>
    </row>
    <row r="121" spans="1:52" ht="18" customHeight="1" x14ac:dyDescent="0.3">
      <c r="B121" s="22" t="s">
        <v>110</v>
      </c>
      <c r="C121" s="1">
        <v>5</v>
      </c>
      <c r="D121" s="1" t="s">
        <v>99</v>
      </c>
      <c r="E121" s="23" t="s">
        <v>18</v>
      </c>
      <c r="F121" s="8" t="s">
        <v>64</v>
      </c>
      <c r="G121" s="1" t="s">
        <v>37</v>
      </c>
      <c r="H121" s="19"/>
      <c r="J121" s="6"/>
      <c r="K121" s="19"/>
      <c r="M121" s="6"/>
      <c r="N121" s="19"/>
      <c r="P121" s="26">
        <v>588</v>
      </c>
      <c r="Q121" s="19"/>
      <c r="S121" s="26">
        <v>614</v>
      </c>
      <c r="T121" s="19"/>
      <c r="V121" s="26">
        <v>852</v>
      </c>
      <c r="W121" s="19"/>
      <c r="Y121" s="26">
        <v>1027</v>
      </c>
      <c r="Z121" s="19"/>
      <c r="AB121" s="26">
        <v>924</v>
      </c>
      <c r="AC121" s="19"/>
      <c r="AE121" s="26">
        <v>1201</v>
      </c>
      <c r="AF121" s="19"/>
      <c r="AH121" s="26">
        <v>1669</v>
      </c>
      <c r="AI121" s="19"/>
      <c r="AK121" s="26">
        <v>1158</v>
      </c>
      <c r="AL121" s="19"/>
      <c r="AN121" s="26">
        <v>1291</v>
      </c>
      <c r="AO121" s="19"/>
      <c r="AQ121" s="26">
        <v>1083</v>
      </c>
      <c r="AR121" s="19"/>
      <c r="AT121" s="26">
        <v>1146</v>
      </c>
      <c r="AU121" s="19"/>
      <c r="AW121" s="26">
        <v>1169.7583630437266</v>
      </c>
      <c r="AX121" s="19"/>
      <c r="AZ121" s="26">
        <v>1057.9830001236553</v>
      </c>
    </row>
    <row r="122" spans="1:52" ht="18" customHeight="1" x14ac:dyDescent="0.3">
      <c r="B122" s="22" t="s">
        <v>111</v>
      </c>
      <c r="C122" s="1">
        <v>5</v>
      </c>
      <c r="D122" s="1" t="s">
        <v>99</v>
      </c>
      <c r="E122" s="23" t="s">
        <v>18</v>
      </c>
      <c r="F122" s="8" t="s">
        <v>64</v>
      </c>
      <c r="G122" s="1" t="s">
        <v>112</v>
      </c>
      <c r="H122" s="19"/>
      <c r="J122" s="26">
        <v>2512</v>
      </c>
      <c r="K122" s="19"/>
      <c r="M122" s="26">
        <v>2616</v>
      </c>
      <c r="N122" s="19"/>
      <c r="P122" s="26">
        <v>0</v>
      </c>
      <c r="Q122" s="19"/>
      <c r="S122" s="26">
        <v>51</v>
      </c>
      <c r="T122" s="19"/>
      <c r="V122" s="26">
        <v>103</v>
      </c>
      <c r="W122" s="19"/>
      <c r="Y122" s="26">
        <v>203</v>
      </c>
      <c r="Z122" s="19"/>
      <c r="AB122" s="26">
        <v>426</v>
      </c>
      <c r="AC122" s="19"/>
      <c r="AE122" s="26">
        <v>759</v>
      </c>
      <c r="AF122" s="19"/>
      <c r="AH122" s="26">
        <v>1183</v>
      </c>
      <c r="AI122" s="19"/>
      <c r="AK122" s="26">
        <v>1892</v>
      </c>
      <c r="AL122" s="19"/>
      <c r="AN122" s="26">
        <v>2400</v>
      </c>
      <c r="AO122" s="19"/>
      <c r="AQ122" s="26">
        <v>2600</v>
      </c>
      <c r="AR122" s="19"/>
      <c r="AT122" s="26">
        <v>2600</v>
      </c>
      <c r="AU122" s="19"/>
      <c r="AW122" s="26">
        <v>2857.4159021406726</v>
      </c>
      <c r="AX122" s="19"/>
      <c r="AZ122" s="26">
        <v>2857.4159021406726</v>
      </c>
    </row>
    <row r="123" spans="1:52" ht="18" customHeight="1" x14ac:dyDescent="0.3">
      <c r="B123" s="22" t="s">
        <v>113</v>
      </c>
      <c r="C123" s="1">
        <v>5</v>
      </c>
      <c r="D123" s="1" t="s">
        <v>99</v>
      </c>
      <c r="E123" s="23" t="s">
        <v>18</v>
      </c>
      <c r="F123" s="8" t="s">
        <v>64</v>
      </c>
      <c r="G123" s="1" t="s">
        <v>114</v>
      </c>
      <c r="H123" s="19"/>
      <c r="J123" s="26">
        <v>1427</v>
      </c>
      <c r="K123" s="19"/>
      <c r="M123" s="26">
        <v>1466</v>
      </c>
      <c r="N123" s="19"/>
      <c r="P123" s="26">
        <v>434</v>
      </c>
      <c r="Q123" s="19"/>
      <c r="S123" s="26">
        <v>801</v>
      </c>
      <c r="T123" s="19"/>
      <c r="V123" s="26">
        <v>758</v>
      </c>
      <c r="W123" s="19"/>
      <c r="Y123" s="26">
        <v>881</v>
      </c>
      <c r="Z123" s="19"/>
      <c r="AB123" s="26">
        <v>1101</v>
      </c>
      <c r="AC123" s="19"/>
      <c r="AE123" s="26">
        <v>1278</v>
      </c>
      <c r="AF123" s="19"/>
      <c r="AH123" s="26">
        <v>1313</v>
      </c>
      <c r="AI123" s="19"/>
      <c r="AK123" s="26">
        <v>1337</v>
      </c>
      <c r="AL123" s="19"/>
      <c r="AN123" s="26">
        <v>1461</v>
      </c>
      <c r="AO123" s="19"/>
      <c r="AQ123" s="26">
        <v>1427</v>
      </c>
      <c r="AR123" s="19"/>
      <c r="AT123" s="26">
        <v>1466</v>
      </c>
      <c r="AU123" s="19"/>
      <c r="AW123" s="26">
        <v>1662</v>
      </c>
      <c r="AX123" s="19"/>
      <c r="AZ123" s="26">
        <v>1658.5554404145078</v>
      </c>
    </row>
    <row r="124" spans="1:52" ht="18" customHeight="1" x14ac:dyDescent="0.3">
      <c r="B124" s="22" t="s">
        <v>115</v>
      </c>
      <c r="C124" s="1">
        <v>5</v>
      </c>
      <c r="D124" s="1" t="s">
        <v>99</v>
      </c>
      <c r="E124" s="23" t="s">
        <v>18</v>
      </c>
      <c r="F124" s="8" t="s">
        <v>64</v>
      </c>
      <c r="G124" s="1" t="s">
        <v>116</v>
      </c>
      <c r="H124" s="19"/>
      <c r="J124" s="26">
        <v>1635.4571189844348</v>
      </c>
      <c r="K124" s="19"/>
      <c r="M124" s="26">
        <v>1781.3238567283304</v>
      </c>
      <c r="N124" s="19"/>
      <c r="P124" s="26">
        <v>1684</v>
      </c>
      <c r="Q124" s="19"/>
      <c r="S124" s="26">
        <v>1810</v>
      </c>
      <c r="T124" s="19"/>
      <c r="V124" s="26">
        <v>1799</v>
      </c>
      <c r="W124" s="19"/>
      <c r="Y124" s="26">
        <v>1218</v>
      </c>
      <c r="Z124" s="19"/>
      <c r="AB124" s="26">
        <v>1045</v>
      </c>
      <c r="AC124" s="19"/>
      <c r="AE124" s="26">
        <v>1334</v>
      </c>
      <c r="AF124" s="19"/>
      <c r="AH124" s="26">
        <v>1468</v>
      </c>
      <c r="AI124" s="19"/>
      <c r="AK124" s="26">
        <v>1999</v>
      </c>
      <c r="AL124" s="19"/>
      <c r="AN124" s="26">
        <v>1993</v>
      </c>
      <c r="AO124" s="19"/>
      <c r="AQ124" s="26">
        <v>1520</v>
      </c>
      <c r="AR124" s="19"/>
      <c r="AT124" s="26">
        <v>1853</v>
      </c>
      <c r="AU124" s="19"/>
      <c r="AW124" s="26">
        <v>2218.3841413295168</v>
      </c>
      <c r="AX124" s="19"/>
      <c r="AZ124" s="26">
        <v>2992.4616564550556</v>
      </c>
    </row>
    <row r="125" spans="1:52" ht="18" customHeight="1" x14ac:dyDescent="0.3">
      <c r="B125" s="21"/>
      <c r="E125" s="45"/>
      <c r="F125" s="8"/>
      <c r="H125" s="19"/>
      <c r="J125" s="40"/>
      <c r="K125" s="19"/>
      <c r="M125" s="40"/>
      <c r="N125" s="19"/>
      <c r="P125" s="40"/>
      <c r="Q125" s="19"/>
      <c r="S125" s="40"/>
      <c r="T125" s="19"/>
      <c r="V125" s="40"/>
      <c r="W125" s="19"/>
      <c r="Y125" s="40"/>
      <c r="Z125" s="19"/>
      <c r="AB125" s="40"/>
      <c r="AC125" s="19"/>
      <c r="AE125" s="40"/>
      <c r="AF125" s="19"/>
      <c r="AH125" s="40"/>
      <c r="AI125" s="19"/>
      <c r="AK125" s="40"/>
      <c r="AL125" s="19"/>
      <c r="AN125" s="40"/>
      <c r="AO125" s="19"/>
      <c r="AQ125" s="40"/>
      <c r="AR125" s="19"/>
      <c r="AT125" s="40"/>
      <c r="AU125" s="19"/>
      <c r="AW125" s="40"/>
      <c r="AX125" s="19"/>
      <c r="AZ125" s="40"/>
    </row>
    <row r="126" spans="1:52" ht="18" customHeight="1" x14ac:dyDescent="0.3">
      <c r="B126" s="27" t="s">
        <v>117</v>
      </c>
      <c r="C126" s="28"/>
      <c r="D126" s="28"/>
      <c r="E126" s="28"/>
      <c r="F126" s="28"/>
      <c r="G126" s="28"/>
      <c r="H126" s="19"/>
      <c r="J126" s="30">
        <f t="shared" ref="J126:M126" si="249">SUM(J122:J124)</f>
        <v>5574.4571189844346</v>
      </c>
      <c r="K126" s="19"/>
      <c r="M126" s="30">
        <f t="shared" si="249"/>
        <v>5863.3238567283306</v>
      </c>
      <c r="N126" s="19"/>
      <c r="P126" s="30">
        <f>SUM(P121:P124)</f>
        <v>2706</v>
      </c>
      <c r="Q126" s="19"/>
      <c r="S126" s="30">
        <f>SUM(S121:S124)</f>
        <v>3276</v>
      </c>
      <c r="T126" s="19"/>
      <c r="V126" s="30">
        <f>SUM(V121:V124)</f>
        <v>3512</v>
      </c>
      <c r="W126" s="19"/>
      <c r="Y126" s="30">
        <f>SUM(Y121:Y124)</f>
        <v>3329</v>
      </c>
      <c r="Z126" s="19"/>
      <c r="AB126" s="30">
        <f>SUM(AB121:AB124)</f>
        <v>3496</v>
      </c>
      <c r="AC126" s="19"/>
      <c r="AE126" s="30">
        <f>SUM(AE121:AE124)</f>
        <v>4572</v>
      </c>
      <c r="AF126" s="19"/>
      <c r="AH126" s="30">
        <f>SUM(AH121:AH124)</f>
        <v>5633</v>
      </c>
      <c r="AI126" s="19"/>
      <c r="AK126" s="30">
        <f>SUM(AK121:AK124)</f>
        <v>6386</v>
      </c>
      <c r="AL126" s="19"/>
      <c r="AN126" s="30">
        <f>SUM(AN121:AN124)</f>
        <v>7145</v>
      </c>
      <c r="AO126" s="19"/>
      <c r="AQ126" s="30">
        <f>SUM(AQ121:AQ124)</f>
        <v>6630</v>
      </c>
      <c r="AR126" s="19"/>
      <c r="AT126" s="30">
        <f>SUM(AT121:AT124)</f>
        <v>7065</v>
      </c>
      <c r="AU126" s="19"/>
      <c r="AW126" s="30">
        <f>SUM(AW121:AW124)</f>
        <v>7907.5584065139165</v>
      </c>
      <c r="AX126" s="19"/>
      <c r="AZ126" s="30">
        <f>SUM(AZ121:AZ124)</f>
        <v>8566.4159991338911</v>
      </c>
    </row>
    <row r="127" spans="1:52" ht="18" customHeight="1" x14ac:dyDescent="0.3">
      <c r="B127" s="21"/>
      <c r="H127" s="19"/>
      <c r="J127" s="40"/>
      <c r="K127" s="19"/>
      <c r="M127" s="40"/>
      <c r="N127" s="19"/>
      <c r="P127" s="40"/>
      <c r="Q127" s="19"/>
      <c r="S127" s="40"/>
      <c r="T127" s="19"/>
      <c r="V127" s="40"/>
      <c r="W127" s="19"/>
      <c r="Y127" s="40"/>
      <c r="Z127" s="19"/>
      <c r="AB127" s="40"/>
      <c r="AC127" s="19"/>
      <c r="AE127" s="40"/>
      <c r="AF127" s="19"/>
      <c r="AH127" s="40"/>
      <c r="AI127" s="19"/>
      <c r="AK127" s="40"/>
      <c r="AL127" s="19"/>
      <c r="AN127" s="40"/>
      <c r="AO127" s="19"/>
      <c r="AQ127" s="40"/>
      <c r="AR127" s="19"/>
      <c r="AT127" s="40"/>
      <c r="AU127" s="19"/>
      <c r="AW127" s="40"/>
      <c r="AX127" s="19"/>
      <c r="AZ127" s="40"/>
    </row>
    <row r="128" spans="1:52" ht="18" customHeight="1" x14ac:dyDescent="0.3">
      <c r="B128" s="21" t="s">
        <v>118</v>
      </c>
      <c r="H128" s="19"/>
      <c r="J128" s="6"/>
      <c r="K128" s="19"/>
      <c r="M128" s="6"/>
      <c r="N128" s="19"/>
      <c r="P128" s="6"/>
      <c r="Q128" s="19"/>
      <c r="S128" s="6"/>
      <c r="T128" s="19"/>
      <c r="V128" s="6"/>
      <c r="W128" s="19"/>
      <c r="Y128" s="6"/>
      <c r="Z128" s="19"/>
      <c r="AB128" s="6"/>
      <c r="AC128" s="19"/>
      <c r="AE128" s="6"/>
      <c r="AF128" s="19"/>
      <c r="AH128" s="6"/>
      <c r="AI128" s="19"/>
      <c r="AK128" s="6"/>
      <c r="AL128" s="19"/>
      <c r="AN128" s="6"/>
      <c r="AO128" s="19"/>
      <c r="AQ128" s="6"/>
      <c r="AR128" s="19"/>
      <c r="AT128" s="6"/>
      <c r="AU128" s="19"/>
      <c r="AW128" s="6"/>
      <c r="AX128" s="19"/>
      <c r="AZ128" s="6"/>
    </row>
    <row r="129" spans="1:52" ht="18" customHeight="1" x14ac:dyDescent="0.3">
      <c r="B129" s="22" t="s">
        <v>354</v>
      </c>
      <c r="C129" s="1">
        <v>5</v>
      </c>
      <c r="D129" s="1" t="s">
        <v>99</v>
      </c>
      <c r="E129" s="23" t="s">
        <v>18</v>
      </c>
      <c r="F129" s="8" t="s">
        <v>64</v>
      </c>
      <c r="G129" s="1" t="s">
        <v>350</v>
      </c>
      <c r="H129" s="19"/>
      <c r="J129" s="40"/>
      <c r="K129" s="19"/>
      <c r="M129" s="40"/>
      <c r="N129" s="19"/>
      <c r="P129" s="26">
        <v>915.10032277051016</v>
      </c>
      <c r="Q129" s="19"/>
      <c r="S129" s="26">
        <v>1785.5012784363123</v>
      </c>
      <c r="T129" s="19"/>
      <c r="V129" s="26">
        <v>1395.0801355441449</v>
      </c>
      <c r="W129" s="19"/>
      <c r="Y129" s="26">
        <v>1433.1376241265812</v>
      </c>
      <c r="Z129" s="19"/>
      <c r="AB129" s="26">
        <v>1535.4891044122178</v>
      </c>
      <c r="AC129" s="19"/>
      <c r="AE129" s="26">
        <v>1406.8908360025134</v>
      </c>
      <c r="AF129" s="19"/>
      <c r="AH129" s="26">
        <v>1096.9772767708628</v>
      </c>
      <c r="AI129" s="19"/>
      <c r="AK129" s="26">
        <v>1102.076835289603</v>
      </c>
      <c r="AL129" s="19"/>
      <c r="AN129" s="26">
        <v>1378.4655880180505</v>
      </c>
      <c r="AO129" s="19"/>
      <c r="AQ129" s="26">
        <v>1262.28</v>
      </c>
      <c r="AR129" s="19"/>
      <c r="AT129" s="26">
        <v>1949.518</v>
      </c>
      <c r="AU129" s="19"/>
      <c r="AW129" s="26">
        <v>1281.3989999999999</v>
      </c>
      <c r="AX129" s="19"/>
      <c r="AZ129" s="26">
        <v>2006.5669920968871</v>
      </c>
    </row>
    <row r="130" spans="1:52" ht="18" customHeight="1" x14ac:dyDescent="0.3">
      <c r="A130" s="17"/>
      <c r="B130" s="22"/>
      <c r="H130" s="19"/>
      <c r="J130" s="6"/>
      <c r="K130" s="19"/>
      <c r="M130" s="6"/>
      <c r="N130" s="19"/>
      <c r="P130" s="6"/>
      <c r="Q130" s="19"/>
      <c r="S130" s="6"/>
      <c r="T130" s="19"/>
      <c r="V130" s="6"/>
      <c r="W130" s="19"/>
      <c r="Y130" s="6"/>
      <c r="Z130" s="19"/>
      <c r="AB130" s="6"/>
      <c r="AC130" s="19"/>
      <c r="AE130" s="6"/>
      <c r="AF130" s="19"/>
      <c r="AH130" s="6"/>
      <c r="AI130" s="19"/>
      <c r="AK130" s="6"/>
      <c r="AL130" s="19"/>
      <c r="AN130" s="6"/>
      <c r="AO130" s="19"/>
      <c r="AQ130" s="6"/>
      <c r="AR130" s="19"/>
      <c r="AT130" s="6"/>
      <c r="AU130" s="19"/>
      <c r="AW130" s="6"/>
      <c r="AX130" s="19"/>
      <c r="AZ130" s="6"/>
    </row>
    <row r="131" spans="1:52" ht="18" customHeight="1" x14ac:dyDescent="0.3">
      <c r="B131" s="21" t="s">
        <v>119</v>
      </c>
      <c r="H131" s="19"/>
      <c r="J131" s="6"/>
      <c r="K131" s="19"/>
      <c r="M131" s="6"/>
      <c r="N131" s="19"/>
      <c r="P131" s="6"/>
      <c r="Q131" s="19"/>
      <c r="S131" s="6"/>
      <c r="T131" s="19"/>
      <c r="V131" s="6"/>
      <c r="W131" s="19"/>
      <c r="Y131" s="6"/>
      <c r="Z131" s="19"/>
      <c r="AB131" s="6"/>
      <c r="AC131" s="19"/>
      <c r="AE131" s="6"/>
      <c r="AF131" s="19"/>
      <c r="AH131" s="6"/>
      <c r="AI131" s="19"/>
      <c r="AK131" s="6"/>
      <c r="AL131" s="19"/>
      <c r="AN131" s="6"/>
      <c r="AO131" s="19"/>
      <c r="AQ131" s="6"/>
      <c r="AR131" s="19"/>
      <c r="AT131" s="6"/>
      <c r="AU131" s="19"/>
      <c r="AW131" s="6"/>
      <c r="AX131" s="19"/>
      <c r="AZ131" s="6"/>
    </row>
    <row r="132" spans="1:52" ht="18" customHeight="1" x14ac:dyDescent="0.3">
      <c r="B132" s="22" t="s">
        <v>120</v>
      </c>
      <c r="C132" s="1">
        <v>5</v>
      </c>
      <c r="D132" s="1" t="s">
        <v>99</v>
      </c>
      <c r="E132" s="23" t="s">
        <v>18</v>
      </c>
      <c r="F132" s="8" t="s">
        <v>121</v>
      </c>
      <c r="G132" s="1" t="s">
        <v>122</v>
      </c>
      <c r="H132" s="24">
        <v>169</v>
      </c>
      <c r="I132" s="25">
        <f>J132*10^6/H132</f>
        <v>453489.06999999989</v>
      </c>
      <c r="J132" s="26">
        <v>76.639652829999989</v>
      </c>
      <c r="K132" s="24">
        <v>606</v>
      </c>
      <c r="L132" s="25">
        <f>M132*10^6/K132</f>
        <v>439140.16300000006</v>
      </c>
      <c r="M132" s="26">
        <v>266.11893877800003</v>
      </c>
      <c r="N132" s="24">
        <v>21</v>
      </c>
      <c r="O132" s="25">
        <f>P132*10^6/N132</f>
        <v>580000</v>
      </c>
      <c r="P132" s="26">
        <v>12.18</v>
      </c>
      <c r="Q132" s="24">
        <v>33</v>
      </c>
      <c r="R132" s="25">
        <f>S132*10^6/Q132</f>
        <v>580000</v>
      </c>
      <c r="S132" s="26">
        <v>19.14</v>
      </c>
      <c r="T132" s="24">
        <v>24</v>
      </c>
      <c r="U132" s="25">
        <f>V132*10^6/T132</f>
        <v>580000</v>
      </c>
      <c r="V132" s="26">
        <v>13.92</v>
      </c>
      <c r="W132" s="24">
        <v>40</v>
      </c>
      <c r="X132" s="25">
        <f>Y132*10^6/W132</f>
        <v>580000</v>
      </c>
      <c r="Y132" s="26">
        <v>23.2</v>
      </c>
      <c r="Z132" s="24">
        <v>51</v>
      </c>
      <c r="AA132" s="25">
        <f>AB132*10^6/Z132</f>
        <v>553000.00000000012</v>
      </c>
      <c r="AB132" s="26">
        <v>28.203000000000003</v>
      </c>
      <c r="AC132" s="24">
        <v>82</v>
      </c>
      <c r="AD132" s="25">
        <f>AE132*10^6/AC132</f>
        <v>528700</v>
      </c>
      <c r="AE132" s="26">
        <v>43.353400000000001</v>
      </c>
      <c r="AF132" s="24">
        <v>81</v>
      </c>
      <c r="AG132" s="25">
        <f>AH132*10^6/AF132</f>
        <v>506830.00000000017</v>
      </c>
      <c r="AH132" s="26">
        <v>41.053230000000013</v>
      </c>
      <c r="AI132" s="24">
        <v>67</v>
      </c>
      <c r="AJ132" s="25">
        <f>AK132*10^6/AI132</f>
        <v>487147</v>
      </c>
      <c r="AK132" s="26">
        <v>32.638849</v>
      </c>
      <c r="AL132" s="24">
        <v>264</v>
      </c>
      <c r="AM132" s="25">
        <f>AN132*10^6/AL132</f>
        <v>469432.30000000005</v>
      </c>
      <c r="AN132" s="26">
        <v>123.93012720000002</v>
      </c>
      <c r="AO132" s="24">
        <v>175</v>
      </c>
      <c r="AP132" s="25">
        <f>AQ132*10^6/AO132</f>
        <v>453489.07</v>
      </c>
      <c r="AQ132" s="26">
        <v>79.360587249999995</v>
      </c>
      <c r="AR132" s="24">
        <v>613</v>
      </c>
      <c r="AS132" s="25">
        <f>AT132*10^6/AR132</f>
        <v>445000</v>
      </c>
      <c r="AT132" s="26">
        <v>272.78500000000003</v>
      </c>
      <c r="AU132" s="24">
        <v>729</v>
      </c>
      <c r="AV132" s="25">
        <f>AW132*10^6/AU132</f>
        <v>445000</v>
      </c>
      <c r="AW132" s="26">
        <v>324.40499999999997</v>
      </c>
      <c r="AX132" s="24">
        <v>1384.2808988764045</v>
      </c>
      <c r="AY132" s="25">
        <f>AZ132*10^6/AX132</f>
        <v>444999.99999999988</v>
      </c>
      <c r="AZ132" s="26">
        <v>616.00499999999988</v>
      </c>
    </row>
    <row r="133" spans="1:52" ht="18" customHeight="1" x14ac:dyDescent="0.3">
      <c r="B133" s="22" t="s">
        <v>123</v>
      </c>
      <c r="C133" s="1">
        <v>5</v>
      </c>
      <c r="D133" s="1" t="s">
        <v>99</v>
      </c>
      <c r="E133" s="23" t="s">
        <v>18</v>
      </c>
      <c r="F133" s="8" t="s">
        <v>121</v>
      </c>
      <c r="G133" s="1" t="s">
        <v>122</v>
      </c>
      <c r="H133" s="24">
        <v>382</v>
      </c>
      <c r="I133" s="25">
        <f t="shared" ref="I133:I134" si="250">J133*10^6/H133</f>
        <v>450973.79</v>
      </c>
      <c r="J133" s="26">
        <v>172.27198777999999</v>
      </c>
      <c r="K133" s="24">
        <v>166</v>
      </c>
      <c r="L133" s="25">
        <f t="shared" ref="L133:L134" si="251">M133*10^6/K133</f>
        <v>440876.41099999996</v>
      </c>
      <c r="M133" s="26">
        <v>73.185484226</v>
      </c>
      <c r="N133" s="24">
        <v>0</v>
      </c>
      <c r="O133" s="25" t="e">
        <f t="shared" ref="O133:O134" si="252">P133*10^6/N133</f>
        <v>#DIV/0!</v>
      </c>
      <c r="P133" s="26">
        <v>0</v>
      </c>
      <c r="Q133" s="24">
        <v>0</v>
      </c>
      <c r="R133" s="25"/>
      <c r="S133" s="26">
        <v>0</v>
      </c>
      <c r="T133" s="24">
        <v>47</v>
      </c>
      <c r="U133" s="25">
        <f t="shared" ref="U133:U134" si="253">V133*10^6/T133</f>
        <v>540000</v>
      </c>
      <c r="V133" s="26">
        <v>25.38</v>
      </c>
      <c r="W133" s="24">
        <v>1</v>
      </c>
      <c r="X133" s="25">
        <f t="shared" ref="X133:X134" si="254">Y133*10^6/W133</f>
        <v>540000</v>
      </c>
      <c r="Y133" s="26">
        <v>0.54</v>
      </c>
      <c r="Z133" s="24">
        <v>3</v>
      </c>
      <c r="AA133" s="25">
        <f t="shared" ref="AA133:AA134" si="255">AB133*10^6/Z133</f>
        <v>521000</v>
      </c>
      <c r="AB133" s="26">
        <v>1.5629999999999999</v>
      </c>
      <c r="AC133" s="24">
        <v>0</v>
      </c>
      <c r="AD133" s="25" t="e">
        <f t="shared" ref="AD133:AD134" si="256">AE133*10^6/AC133</f>
        <v>#DIV/0!</v>
      </c>
      <c r="AE133" s="26">
        <v>0</v>
      </c>
      <c r="AF133" s="24">
        <v>0</v>
      </c>
      <c r="AG133" s="25" t="e">
        <f t="shared" ref="AG133:AG134" si="257">AH133*10^6/AF133</f>
        <v>#DIV/0!</v>
      </c>
      <c r="AH133" s="26">
        <v>0</v>
      </c>
      <c r="AI133" s="24">
        <v>4</v>
      </c>
      <c r="AJ133" s="25">
        <f t="shared" ref="AJ133:AJ134" si="258">AK133*10^6/AI133</f>
        <v>474659</v>
      </c>
      <c r="AK133" s="26">
        <v>1.898636</v>
      </c>
      <c r="AL133" s="24">
        <v>2</v>
      </c>
      <c r="AM133" s="25">
        <f t="shared" ref="AM133:AM134" si="259">AN133*10^6/AL133</f>
        <v>462193.10000000003</v>
      </c>
      <c r="AN133" s="26">
        <v>0.92438620000000005</v>
      </c>
      <c r="AO133" s="24">
        <v>0</v>
      </c>
      <c r="AP133" s="25" t="e">
        <f t="shared" ref="AP133:AP134" si="260">AQ133*10^6/AO133</f>
        <v>#DIV/0!</v>
      </c>
      <c r="AQ133" s="26">
        <v>0</v>
      </c>
      <c r="AR133" s="24">
        <v>0</v>
      </c>
      <c r="AS133" s="25" t="e">
        <f t="shared" ref="AS133:AS134" si="261">AT133*10^6/AR133</f>
        <v>#DIV/0!</v>
      </c>
      <c r="AT133" s="26">
        <v>0</v>
      </c>
      <c r="AU133" s="24">
        <v>0</v>
      </c>
      <c r="AV133" s="25" t="e">
        <f t="shared" ref="AV133:AV134" si="262">AW133*10^6/AU133</f>
        <v>#DIV/0!</v>
      </c>
      <c r="AW133" s="26">
        <v>0</v>
      </c>
      <c r="AX133" s="24">
        <v>0</v>
      </c>
      <c r="AY133" s="25" t="e">
        <f t="shared" ref="AY133:AY134" si="263">AZ133*10^6/AX133</f>
        <v>#DIV/0!</v>
      </c>
      <c r="AZ133" s="26">
        <v>0</v>
      </c>
    </row>
    <row r="134" spans="1:52" ht="18" customHeight="1" x14ac:dyDescent="0.3">
      <c r="B134" s="22" t="s">
        <v>124</v>
      </c>
      <c r="C134" s="1">
        <v>5</v>
      </c>
      <c r="D134" s="1" t="s">
        <v>99</v>
      </c>
      <c r="E134" s="23" t="s">
        <v>18</v>
      </c>
      <c r="F134" s="8" t="s">
        <v>121</v>
      </c>
      <c r="G134" s="1" t="s">
        <v>122</v>
      </c>
      <c r="H134" s="24">
        <v>633.00000000000011</v>
      </c>
      <c r="I134" s="25">
        <f t="shared" si="250"/>
        <v>289999.99999999994</v>
      </c>
      <c r="J134" s="26">
        <v>183.57</v>
      </c>
      <c r="K134" s="24">
        <v>954</v>
      </c>
      <c r="L134" s="25">
        <f t="shared" si="251"/>
        <v>290300.00000000006</v>
      </c>
      <c r="M134" s="26">
        <v>276.94620000000003</v>
      </c>
      <c r="N134" s="24">
        <v>109</v>
      </c>
      <c r="O134" s="25">
        <f t="shared" si="252"/>
        <v>263615.99999999994</v>
      </c>
      <c r="P134" s="26">
        <v>28.734143999999997</v>
      </c>
      <c r="Q134" s="24">
        <v>84.999999999999986</v>
      </c>
      <c r="R134" s="25">
        <f t="shared" ref="R134" si="264">S134*10^6/Q134</f>
        <v>263616.00000000006</v>
      </c>
      <c r="S134" s="26">
        <v>22.407360000000001</v>
      </c>
      <c r="T134" s="24">
        <v>89</v>
      </c>
      <c r="U134" s="25">
        <f t="shared" si="253"/>
        <v>263616</v>
      </c>
      <c r="V134" s="26">
        <v>23.461824</v>
      </c>
      <c r="W134" s="24">
        <v>19.999999999999996</v>
      </c>
      <c r="X134" s="25">
        <f t="shared" si="254"/>
        <v>263616.00000000006</v>
      </c>
      <c r="Y134" s="26">
        <v>5.2723199999999997</v>
      </c>
      <c r="Z134" s="24">
        <v>190</v>
      </c>
      <c r="AA134" s="25">
        <f t="shared" si="255"/>
        <v>263615.99999999994</v>
      </c>
      <c r="AB134" s="26">
        <v>50.087039999999995</v>
      </c>
      <c r="AC134" s="24">
        <v>207.99999999999997</v>
      </c>
      <c r="AD134" s="25">
        <f t="shared" si="256"/>
        <v>278430</v>
      </c>
      <c r="AE134" s="26">
        <v>57.913439999999994</v>
      </c>
      <c r="AF134" s="24">
        <v>288.99999999999994</v>
      </c>
      <c r="AG134" s="25">
        <f t="shared" si="257"/>
        <v>283391.00000000006</v>
      </c>
      <c r="AH134" s="26">
        <v>81.899998999999994</v>
      </c>
      <c r="AI134" s="24">
        <v>257</v>
      </c>
      <c r="AJ134" s="25">
        <f t="shared" si="258"/>
        <v>288182</v>
      </c>
      <c r="AK134" s="26">
        <v>74.062774000000005</v>
      </c>
      <c r="AL134" s="24">
        <v>461</v>
      </c>
      <c r="AM134" s="25">
        <f t="shared" si="259"/>
        <v>290000</v>
      </c>
      <c r="AN134" s="26">
        <v>133.69</v>
      </c>
      <c r="AO134" s="24">
        <v>664</v>
      </c>
      <c r="AP134" s="25">
        <f t="shared" si="260"/>
        <v>289999.99999999994</v>
      </c>
      <c r="AQ134" s="26">
        <v>192.55999999999997</v>
      </c>
      <c r="AR134" s="24">
        <v>1062</v>
      </c>
      <c r="AS134" s="25">
        <f t="shared" si="261"/>
        <v>290299.99999999994</v>
      </c>
      <c r="AT134" s="26">
        <v>308.29859999999996</v>
      </c>
      <c r="AU134" s="24">
        <v>947</v>
      </c>
      <c r="AV134" s="25">
        <f t="shared" si="262"/>
        <v>290300</v>
      </c>
      <c r="AW134" s="26">
        <v>274.91410000000002</v>
      </c>
      <c r="AX134" s="24">
        <v>821.40318302387277</v>
      </c>
      <c r="AY134" s="25">
        <f t="shared" si="263"/>
        <v>290300</v>
      </c>
      <c r="AZ134" s="26">
        <v>238.45334403183028</v>
      </c>
    </row>
    <row r="135" spans="1:52" ht="18" customHeight="1" collapsed="1" x14ac:dyDescent="0.3">
      <c r="A135" s="17"/>
      <c r="B135" s="20"/>
      <c r="H135" s="19"/>
      <c r="J135" s="6"/>
      <c r="K135" s="19"/>
      <c r="M135" s="6"/>
      <c r="N135" s="19"/>
      <c r="P135" s="6"/>
      <c r="Q135" s="19"/>
      <c r="S135" s="6"/>
      <c r="T135" s="19"/>
      <c r="V135" s="6"/>
      <c r="W135" s="19"/>
      <c r="Y135" s="6"/>
      <c r="Z135" s="19"/>
      <c r="AB135" s="6"/>
      <c r="AC135" s="19"/>
      <c r="AE135" s="6"/>
      <c r="AF135" s="19"/>
      <c r="AH135" s="6"/>
      <c r="AI135" s="19"/>
      <c r="AK135" s="6"/>
      <c r="AL135" s="19"/>
      <c r="AN135" s="6"/>
      <c r="AO135" s="19"/>
      <c r="AQ135" s="6"/>
      <c r="AR135" s="19"/>
      <c r="AT135" s="6"/>
      <c r="AU135" s="19"/>
      <c r="AW135" s="6"/>
      <c r="AX135" s="19"/>
      <c r="AZ135" s="6"/>
    </row>
    <row r="136" spans="1:52" ht="18" customHeight="1" x14ac:dyDescent="0.3">
      <c r="B136" s="21" t="s">
        <v>125</v>
      </c>
      <c r="H136" s="19"/>
      <c r="J136" s="6"/>
      <c r="K136" s="19"/>
      <c r="M136" s="6"/>
      <c r="N136" s="19"/>
      <c r="P136" s="6"/>
      <c r="Q136" s="19"/>
      <c r="S136" s="6"/>
      <c r="T136" s="19"/>
      <c r="V136" s="6"/>
      <c r="W136" s="19"/>
      <c r="Y136" s="6"/>
      <c r="Z136" s="19"/>
      <c r="AB136" s="6"/>
      <c r="AC136" s="19"/>
      <c r="AE136" s="6"/>
      <c r="AF136" s="19"/>
      <c r="AH136" s="6"/>
      <c r="AI136" s="19"/>
      <c r="AK136" s="6"/>
      <c r="AL136" s="19"/>
      <c r="AN136" s="6"/>
      <c r="AO136" s="19"/>
      <c r="AQ136" s="6"/>
      <c r="AR136" s="19"/>
      <c r="AT136" s="6"/>
      <c r="AU136" s="19"/>
      <c r="AW136" s="6"/>
      <c r="AX136" s="19"/>
      <c r="AZ136" s="6"/>
    </row>
    <row r="137" spans="1:52" ht="18" customHeight="1" x14ac:dyDescent="0.3">
      <c r="B137" s="22" t="s">
        <v>125</v>
      </c>
      <c r="C137" s="1">
        <v>5</v>
      </c>
      <c r="D137" s="1" t="s">
        <v>99</v>
      </c>
      <c r="E137" s="46" t="s">
        <v>71</v>
      </c>
      <c r="F137" s="8" t="s">
        <v>121</v>
      </c>
      <c r="G137" s="1" t="s">
        <v>122</v>
      </c>
      <c r="H137" s="24">
        <v>609</v>
      </c>
      <c r="I137" s="25">
        <f>J137*10^6/H137</f>
        <v>269037.8</v>
      </c>
      <c r="J137" s="26">
        <v>163.84402019999999</v>
      </c>
      <c r="K137" s="24">
        <v>339.1761565836299</v>
      </c>
      <c r="L137" s="25">
        <f>M137*10^6/K137</f>
        <v>273400</v>
      </c>
      <c r="M137" s="26">
        <v>92.730761209964413</v>
      </c>
      <c r="N137" s="24">
        <v>1725</v>
      </c>
      <c r="O137" s="25">
        <f>P137*10^6/N137</f>
        <v>250000</v>
      </c>
      <c r="P137" s="26">
        <v>431.25</v>
      </c>
      <c r="Q137" s="24">
        <v>1765</v>
      </c>
      <c r="R137" s="25">
        <f>S137*10^6/Q137</f>
        <v>250000</v>
      </c>
      <c r="S137" s="26">
        <v>441.25</v>
      </c>
      <c r="T137" s="24">
        <v>1997</v>
      </c>
      <c r="U137" s="25">
        <f>V137*10^6/T137</f>
        <v>250000</v>
      </c>
      <c r="V137" s="26">
        <v>499.25</v>
      </c>
      <c r="W137" s="24">
        <v>1574</v>
      </c>
      <c r="X137" s="25">
        <f>Y137*10^6/W137</f>
        <v>250000</v>
      </c>
      <c r="Y137" s="26">
        <v>393.5</v>
      </c>
      <c r="Z137" s="24">
        <v>1862</v>
      </c>
      <c r="AA137" s="25">
        <f>AB137*10^6/Z137</f>
        <v>250000</v>
      </c>
      <c r="AB137" s="26">
        <v>465.5</v>
      </c>
      <c r="AC137" s="24">
        <v>1470</v>
      </c>
      <c r="AD137" s="25">
        <f>AE137*10^6/AC137</f>
        <v>250000</v>
      </c>
      <c r="AE137" s="26">
        <v>367.5</v>
      </c>
      <c r="AF137" s="24">
        <v>1318</v>
      </c>
      <c r="AG137" s="25">
        <f>AH137*10^6/AF137</f>
        <v>250000</v>
      </c>
      <c r="AH137" s="26">
        <v>329.5</v>
      </c>
      <c r="AI137" s="24">
        <v>1363</v>
      </c>
      <c r="AJ137" s="25">
        <f>AK137*10^6/AI137</f>
        <v>250000</v>
      </c>
      <c r="AK137" s="26">
        <v>340.75</v>
      </c>
      <c r="AL137" s="24">
        <v>1161</v>
      </c>
      <c r="AM137" s="25">
        <f>AN137*10^6/AL137</f>
        <v>250000</v>
      </c>
      <c r="AN137" s="26">
        <v>290.25</v>
      </c>
      <c r="AO137" s="24">
        <v>1010</v>
      </c>
      <c r="AP137" s="25">
        <f>AQ137*10^6/AO137</f>
        <v>250000</v>
      </c>
      <c r="AQ137" s="26">
        <v>252.5</v>
      </c>
      <c r="AR137" s="24">
        <v>536</v>
      </c>
      <c r="AS137" s="25">
        <f>AT137*10^6/AR137</f>
        <v>250000</v>
      </c>
      <c r="AT137" s="26">
        <v>134</v>
      </c>
      <c r="AU137" s="24">
        <v>233</v>
      </c>
      <c r="AV137" s="25">
        <f>AW137*10^6/AU137</f>
        <v>250000</v>
      </c>
      <c r="AW137" s="26">
        <v>58.25</v>
      </c>
      <c r="AX137" s="24">
        <v>230.56748695003728</v>
      </c>
      <c r="AY137" s="25">
        <f>AZ137*10^6/AX137</f>
        <v>250000</v>
      </c>
      <c r="AZ137" s="26">
        <v>57.641871737509319</v>
      </c>
    </row>
    <row r="138" spans="1:52" ht="18" customHeight="1" x14ac:dyDescent="0.3">
      <c r="B138" s="22"/>
      <c r="E138" s="45"/>
      <c r="F138" s="8"/>
      <c r="H138" s="19"/>
      <c r="J138" s="40"/>
      <c r="K138" s="19"/>
      <c r="M138" s="40"/>
      <c r="N138" s="19"/>
      <c r="P138" s="40"/>
      <c r="Q138" s="19"/>
      <c r="S138" s="40"/>
      <c r="T138" s="19"/>
      <c r="V138" s="40"/>
      <c r="W138" s="19"/>
      <c r="Y138" s="40"/>
      <c r="Z138" s="19"/>
      <c r="AB138" s="40"/>
      <c r="AC138" s="19"/>
      <c r="AE138" s="40"/>
      <c r="AF138" s="19"/>
      <c r="AH138" s="40"/>
      <c r="AI138" s="19"/>
      <c r="AK138" s="40"/>
      <c r="AL138" s="19"/>
      <c r="AN138" s="40"/>
      <c r="AO138" s="19"/>
      <c r="AQ138" s="40"/>
      <c r="AR138" s="19"/>
      <c r="AT138" s="40"/>
      <c r="AU138" s="19"/>
      <c r="AW138" s="40"/>
      <c r="AX138" s="19"/>
      <c r="AZ138" s="40"/>
    </row>
    <row r="139" spans="1:52" ht="18" customHeight="1" x14ac:dyDescent="0.3">
      <c r="B139" s="27" t="s">
        <v>126</v>
      </c>
      <c r="C139" s="28"/>
      <c r="D139" s="28"/>
      <c r="E139" s="28"/>
      <c r="F139" s="28"/>
      <c r="G139" s="28"/>
      <c r="H139" s="19"/>
      <c r="J139" s="30">
        <f>J137+SUM(J132:J134)+SUM(J129:J129)</f>
        <v>596.32566081000004</v>
      </c>
      <c r="K139" s="19"/>
      <c r="M139" s="30">
        <f>M137+SUM(M132:M134)+SUM(M129:M129)</f>
        <v>708.98138421396447</v>
      </c>
      <c r="N139" s="19"/>
      <c r="P139" s="30">
        <f>P137+SUM(P132:P134)+SUM(P129:P129)</f>
        <v>1387.2644667705101</v>
      </c>
      <c r="Q139" s="19"/>
      <c r="S139" s="30">
        <f>S137+SUM(S132:S134)+SUM(S129:S129)</f>
        <v>2268.2986384363121</v>
      </c>
      <c r="T139" s="19"/>
      <c r="V139" s="30">
        <f>V137+SUM(V132:V134)+SUM(V129:V129)</f>
        <v>1957.0919595441451</v>
      </c>
      <c r="W139" s="19"/>
      <c r="Y139" s="30">
        <f>Y137+SUM(Y132:Y134)+SUM(Y129:Y129)</f>
        <v>1855.6499441265812</v>
      </c>
      <c r="Z139" s="19"/>
      <c r="AB139" s="30">
        <f>AB137+SUM(AB132:AB134)+SUM(AB129:AB129)</f>
        <v>2080.8421444122177</v>
      </c>
      <c r="AC139" s="19"/>
      <c r="AE139" s="30">
        <f>AE137+SUM(AE132:AE134)+SUM(AE129:AE129)</f>
        <v>1875.6576760025134</v>
      </c>
      <c r="AF139" s="19"/>
      <c r="AH139" s="30">
        <f>AH137+SUM(AH132:AH134)+SUM(AH129:AH129)</f>
        <v>1549.4305057708627</v>
      </c>
      <c r="AI139" s="19"/>
      <c r="AK139" s="30">
        <f>AK137+SUM(AK132:AK134)+SUM(AK129:AK129)</f>
        <v>1551.427094289603</v>
      </c>
      <c r="AL139" s="19"/>
      <c r="AN139" s="30">
        <f>AN137+SUM(AN132:AN134)+SUM(AN129:AN129)</f>
        <v>1927.2601014180505</v>
      </c>
      <c r="AO139" s="19"/>
      <c r="AQ139" s="30">
        <f>AQ137+SUM(AQ132:AQ134)+SUM(AQ129:AQ129)</f>
        <v>1786.7005872499999</v>
      </c>
      <c r="AR139" s="19"/>
      <c r="AT139" s="30">
        <f>AT137+SUM(AT132:AT134)+SUM(AT129:AT129)</f>
        <v>2664.6016</v>
      </c>
      <c r="AU139" s="19"/>
      <c r="AW139" s="30">
        <f>AW137+SUM(AW132:AW134)+SUM(AW129:AW129)</f>
        <v>1938.9680999999998</v>
      </c>
      <c r="AX139" s="19"/>
      <c r="AZ139" s="30">
        <f>AZ137+SUM(AZ132:AZ134)+SUM(AZ129:AZ129)</f>
        <v>2918.6672078662268</v>
      </c>
    </row>
    <row r="140" spans="1:52" ht="18" customHeight="1" x14ac:dyDescent="0.3">
      <c r="B140" s="21"/>
      <c r="H140" s="19"/>
      <c r="J140" s="40"/>
      <c r="K140" s="19"/>
      <c r="M140" s="40"/>
      <c r="N140" s="19"/>
      <c r="P140" s="40"/>
      <c r="Q140" s="19"/>
      <c r="S140" s="40"/>
      <c r="T140" s="19"/>
      <c r="V140" s="40"/>
      <c r="W140" s="19"/>
      <c r="Y140" s="40"/>
      <c r="Z140" s="19"/>
      <c r="AB140" s="40"/>
      <c r="AC140" s="19"/>
      <c r="AE140" s="40"/>
      <c r="AF140" s="19"/>
      <c r="AH140" s="40"/>
      <c r="AI140" s="19"/>
      <c r="AK140" s="40"/>
      <c r="AL140" s="19"/>
      <c r="AN140" s="40"/>
      <c r="AO140" s="19"/>
      <c r="AQ140" s="40"/>
      <c r="AR140" s="19"/>
      <c r="AT140" s="40"/>
      <c r="AU140" s="19"/>
      <c r="AW140" s="40"/>
      <c r="AX140" s="19"/>
      <c r="AZ140" s="40"/>
    </row>
    <row r="141" spans="1:52" ht="18" customHeight="1" x14ac:dyDescent="0.3">
      <c r="B141" s="27" t="s">
        <v>127</v>
      </c>
      <c r="C141" s="28"/>
      <c r="D141" s="28"/>
      <c r="E141" s="28"/>
      <c r="F141" s="28"/>
      <c r="G141" s="28"/>
      <c r="H141" s="19"/>
      <c r="J141" s="30">
        <f>J139+J126</f>
        <v>6170.7827797944346</v>
      </c>
      <c r="K141" s="19"/>
      <c r="M141" s="30">
        <f>M139+M126</f>
        <v>6572.3052409422953</v>
      </c>
      <c r="N141" s="19"/>
      <c r="P141" s="30">
        <f>P139+P126</f>
        <v>4093.2644667705099</v>
      </c>
      <c r="Q141" s="19"/>
      <c r="S141" s="30">
        <f>S139+S126</f>
        <v>5544.2986384363121</v>
      </c>
      <c r="T141" s="19"/>
      <c r="V141" s="30">
        <f>V139+V126</f>
        <v>5469.0919595441446</v>
      </c>
      <c r="W141" s="19"/>
      <c r="Y141" s="30">
        <f>Y139+Y126</f>
        <v>5184.6499441265814</v>
      </c>
      <c r="Z141" s="19"/>
      <c r="AB141" s="30">
        <f>AB139+AB126</f>
        <v>5576.8421444122177</v>
      </c>
      <c r="AC141" s="19"/>
      <c r="AE141" s="30">
        <f>AE139+AE126</f>
        <v>6447.6576760025137</v>
      </c>
      <c r="AF141" s="19"/>
      <c r="AH141" s="30">
        <f>AH139+AH126</f>
        <v>7182.4305057708625</v>
      </c>
      <c r="AI141" s="19"/>
      <c r="AK141" s="30">
        <f>AK139+AK126</f>
        <v>7937.4270942896028</v>
      </c>
      <c r="AL141" s="19"/>
      <c r="AN141" s="30">
        <f>AN139+AN126</f>
        <v>9072.2601014180509</v>
      </c>
      <c r="AO141" s="19"/>
      <c r="AQ141" s="30">
        <f>AQ139+AQ126</f>
        <v>8416.7005872499994</v>
      </c>
      <c r="AR141" s="19"/>
      <c r="AT141" s="30">
        <f>AT139+AT126</f>
        <v>9729.6016</v>
      </c>
      <c r="AU141" s="19"/>
      <c r="AW141" s="30">
        <f>AW139+AW126</f>
        <v>9846.5265065139156</v>
      </c>
      <c r="AX141" s="19"/>
      <c r="AZ141" s="30">
        <f>AZ139+AZ126</f>
        <v>11485.083207000118</v>
      </c>
    </row>
    <row r="142" spans="1:52" ht="18" customHeight="1" x14ac:dyDescent="0.3">
      <c r="B142" s="21"/>
      <c r="H142" s="19"/>
      <c r="J142" s="40"/>
      <c r="K142" s="19"/>
      <c r="M142" s="40"/>
      <c r="N142" s="19"/>
      <c r="P142" s="40"/>
      <c r="Q142" s="19"/>
      <c r="S142" s="40"/>
      <c r="T142" s="19"/>
      <c r="V142" s="40"/>
      <c r="W142" s="19"/>
      <c r="Y142" s="40"/>
      <c r="Z142" s="19"/>
      <c r="AB142" s="40"/>
      <c r="AC142" s="19"/>
      <c r="AE142" s="40"/>
      <c r="AF142" s="19"/>
      <c r="AH142" s="40"/>
      <c r="AI142" s="19"/>
      <c r="AK142" s="40"/>
      <c r="AL142" s="19"/>
      <c r="AN142" s="40"/>
      <c r="AO142" s="19"/>
      <c r="AQ142" s="40"/>
      <c r="AR142" s="19"/>
      <c r="AT142" s="40"/>
      <c r="AU142" s="19"/>
      <c r="AW142" s="40"/>
      <c r="AX142" s="19"/>
      <c r="AZ142" s="40"/>
    </row>
    <row r="143" spans="1:52" ht="18" customHeight="1" x14ac:dyDescent="0.3">
      <c r="B143" s="19"/>
      <c r="H143" s="19"/>
      <c r="J143" s="6"/>
      <c r="K143" s="19"/>
      <c r="M143" s="6"/>
      <c r="N143" s="19"/>
      <c r="P143" s="6"/>
      <c r="Q143" s="19"/>
      <c r="S143" s="6"/>
      <c r="T143" s="19"/>
      <c r="V143" s="6"/>
      <c r="W143" s="19"/>
      <c r="Y143" s="6"/>
      <c r="Z143" s="19"/>
      <c r="AB143" s="6"/>
      <c r="AC143" s="19"/>
      <c r="AE143" s="6"/>
      <c r="AF143" s="19"/>
      <c r="AH143" s="6"/>
      <c r="AI143" s="19"/>
      <c r="AK143" s="6"/>
      <c r="AL143" s="19"/>
      <c r="AN143" s="6"/>
      <c r="AO143" s="19"/>
      <c r="AQ143" s="6"/>
      <c r="AR143" s="19"/>
      <c r="AT143" s="6"/>
      <c r="AU143" s="19"/>
      <c r="AW143" s="6"/>
      <c r="AX143" s="19"/>
      <c r="AZ143" s="6"/>
    </row>
    <row r="144" spans="1:52" ht="18" customHeight="1" x14ac:dyDescent="0.3">
      <c r="A144" s="17"/>
      <c r="B144" s="20" t="s">
        <v>128</v>
      </c>
      <c r="H144" s="19"/>
      <c r="J144" s="6"/>
      <c r="K144" s="19"/>
      <c r="M144" s="6"/>
      <c r="N144" s="19"/>
      <c r="P144" s="6"/>
      <c r="Q144" s="19"/>
      <c r="S144" s="6"/>
      <c r="T144" s="19"/>
      <c r="V144" s="6"/>
      <c r="W144" s="19"/>
      <c r="Y144" s="6"/>
      <c r="Z144" s="19"/>
      <c r="AB144" s="6"/>
      <c r="AC144" s="19"/>
      <c r="AE144" s="6"/>
      <c r="AF144" s="19"/>
      <c r="AH144" s="6"/>
      <c r="AI144" s="19"/>
      <c r="AK144" s="6"/>
      <c r="AL144" s="19"/>
      <c r="AN144" s="6"/>
      <c r="AO144" s="19"/>
      <c r="AQ144" s="6"/>
      <c r="AR144" s="19"/>
      <c r="AT144" s="6"/>
      <c r="AU144" s="19"/>
      <c r="AW144" s="6"/>
      <c r="AX144" s="19"/>
      <c r="AZ144" s="6"/>
    </row>
    <row r="145" spans="1:52" ht="18" customHeight="1" x14ac:dyDescent="0.3">
      <c r="A145" s="17"/>
      <c r="B145" s="20"/>
      <c r="H145" s="19"/>
      <c r="J145" s="6"/>
      <c r="K145" s="19"/>
      <c r="M145" s="6"/>
      <c r="N145" s="19"/>
      <c r="P145" s="6"/>
      <c r="Q145" s="19"/>
      <c r="S145" s="6"/>
      <c r="T145" s="19"/>
      <c r="V145" s="6"/>
      <c r="W145" s="19"/>
      <c r="Y145" s="6"/>
      <c r="Z145" s="19"/>
      <c r="AB145" s="6"/>
      <c r="AC145" s="19"/>
      <c r="AE145" s="6"/>
      <c r="AF145" s="19"/>
      <c r="AH145" s="6"/>
      <c r="AI145" s="19"/>
      <c r="AK145" s="6"/>
      <c r="AL145" s="19"/>
      <c r="AN145" s="6"/>
      <c r="AO145" s="19"/>
      <c r="AQ145" s="6"/>
      <c r="AR145" s="19"/>
      <c r="AT145" s="6"/>
      <c r="AU145" s="19"/>
      <c r="AW145" s="6"/>
      <c r="AX145" s="19"/>
      <c r="AZ145" s="6"/>
    </row>
    <row r="146" spans="1:52" ht="18" customHeight="1" x14ac:dyDescent="0.3">
      <c r="B146" s="21" t="s">
        <v>129</v>
      </c>
      <c r="H146" s="19"/>
      <c r="J146" s="6"/>
      <c r="K146" s="19"/>
      <c r="M146" s="6"/>
      <c r="N146" s="19"/>
      <c r="P146" s="6"/>
      <c r="Q146" s="19"/>
      <c r="S146" s="6"/>
      <c r="T146" s="19"/>
      <c r="V146" s="6"/>
      <c r="W146" s="19"/>
      <c r="Y146" s="6"/>
      <c r="Z146" s="19"/>
      <c r="AB146" s="6"/>
      <c r="AC146" s="19"/>
      <c r="AE146" s="6"/>
      <c r="AF146" s="19"/>
      <c r="AH146" s="6"/>
      <c r="AI146" s="19"/>
      <c r="AK146" s="6"/>
      <c r="AL146" s="19"/>
      <c r="AN146" s="6"/>
      <c r="AO146" s="19"/>
      <c r="AQ146" s="6"/>
      <c r="AR146" s="19"/>
      <c r="AT146" s="6"/>
      <c r="AU146" s="19"/>
      <c r="AW146" s="6"/>
      <c r="AX146" s="19"/>
      <c r="AZ146" s="6"/>
    </row>
    <row r="147" spans="1:52" ht="18" customHeight="1" x14ac:dyDescent="0.3">
      <c r="B147" s="22" t="s">
        <v>130</v>
      </c>
      <c r="C147" s="1">
        <v>6</v>
      </c>
      <c r="D147" s="1" t="s">
        <v>131</v>
      </c>
      <c r="E147" s="23" t="s">
        <v>18</v>
      </c>
      <c r="F147" s="8" t="s">
        <v>132</v>
      </c>
      <c r="G147" s="1" t="s">
        <v>133</v>
      </c>
      <c r="H147" s="24">
        <v>110409</v>
      </c>
      <c r="I147" s="25">
        <f>J147*10^6/H147</f>
        <v>1749.5820231670152</v>
      </c>
      <c r="J147" s="26">
        <v>193.16960159584698</v>
      </c>
      <c r="K147" s="24">
        <v>175587</v>
      </c>
      <c r="L147" s="25">
        <f>M147*10^6/K147</f>
        <v>2784.4769464318338</v>
      </c>
      <c r="M147" s="26">
        <v>488.91795359312636</v>
      </c>
      <c r="N147" s="24">
        <v>14082.599999999999</v>
      </c>
      <c r="O147" s="25">
        <f>P147*10^6/N147</f>
        <v>675.00000000000011</v>
      </c>
      <c r="P147" s="26">
        <v>9.5057550000000006</v>
      </c>
      <c r="Q147" s="24">
        <v>15882.599999999999</v>
      </c>
      <c r="R147" s="25">
        <f>S147*10^6/Q147</f>
        <v>598.50118998148923</v>
      </c>
      <c r="S147" s="26">
        <v>9.5057550000000006</v>
      </c>
      <c r="T147" s="24">
        <v>17682.600000000002</v>
      </c>
      <c r="U147" s="25">
        <f>V147*10^6/T147</f>
        <v>2256.8940653523796</v>
      </c>
      <c r="V147" s="26">
        <v>39.907754999999995</v>
      </c>
      <c r="W147" s="24">
        <v>17283.03</v>
      </c>
      <c r="X147" s="25">
        <f>Y147*10^6/W147</f>
        <v>2940.6275982857169</v>
      </c>
      <c r="Y147" s="26">
        <v>50.822954999999993</v>
      </c>
      <c r="Z147" s="24">
        <v>15683.189999999999</v>
      </c>
      <c r="AA147" s="25">
        <f>AB147*10^6/Z147</f>
        <v>3142.8717626962366</v>
      </c>
      <c r="AB147" s="26">
        <v>49.290254999999988</v>
      </c>
      <c r="AC147" s="24">
        <v>39911.774149999997</v>
      </c>
      <c r="AD147" s="25">
        <f>AE147*10^6/AC147</f>
        <v>2138.9632901097184</v>
      </c>
      <c r="AE147" s="26">
        <v>85.369819750000005</v>
      </c>
      <c r="AF147" s="24">
        <v>46983.205849999998</v>
      </c>
      <c r="AG147" s="25">
        <f>AH147*10^6/AF147</f>
        <v>2014.3161484583966</v>
      </c>
      <c r="AH147" s="26">
        <v>94.639030250000005</v>
      </c>
      <c r="AI147" s="24">
        <v>52512</v>
      </c>
      <c r="AJ147" s="25">
        <f>AK147*10^6/AI147</f>
        <v>1516.1723034734921</v>
      </c>
      <c r="AK147" s="26">
        <v>79.61724000000001</v>
      </c>
      <c r="AL147" s="24">
        <v>69738</v>
      </c>
      <c r="AM147" s="25">
        <f>AN147*10^6/AL147</f>
        <v>1424.3296337721188</v>
      </c>
      <c r="AN147" s="26">
        <v>99.329900000000009</v>
      </c>
      <c r="AO147" s="24">
        <v>225513.53999999998</v>
      </c>
      <c r="AP147" s="25">
        <f>AQ147*10^6/AO147</f>
        <v>717.06463339678669</v>
      </c>
      <c r="AQ147" s="26">
        <v>161.7077838861116</v>
      </c>
      <c r="AR147" s="24">
        <v>372954</v>
      </c>
      <c r="AS147" s="25">
        <f>AT147*10^6/AR147</f>
        <v>1440.8589713318893</v>
      </c>
      <c r="AT147" s="26">
        <v>537.37411679411343</v>
      </c>
      <c r="AU147" s="24">
        <v>377201</v>
      </c>
      <c r="AV147" s="25">
        <f>AW147*10^6/AU147</f>
        <v>1699.1491380236623</v>
      </c>
      <c r="AW147" s="26">
        <v>640.92075401166346</v>
      </c>
      <c r="AX147" s="24">
        <v>673670.9867562654</v>
      </c>
      <c r="AY147" s="25">
        <f>AZ147*10^6/AX147</f>
        <v>1696.7799751884006</v>
      </c>
      <c r="AZ147" s="26">
        <v>1143.0714401934415</v>
      </c>
    </row>
    <row r="148" spans="1:52" ht="18" customHeight="1" x14ac:dyDescent="0.3">
      <c r="B148" s="22" t="s">
        <v>134</v>
      </c>
      <c r="C148" s="1">
        <v>6</v>
      </c>
      <c r="D148" s="1" t="s">
        <v>131</v>
      </c>
      <c r="E148" s="23" t="s">
        <v>18</v>
      </c>
      <c r="F148" s="8" t="s">
        <v>135</v>
      </c>
      <c r="G148" s="1" t="s">
        <v>136</v>
      </c>
      <c r="H148" s="24">
        <v>34</v>
      </c>
      <c r="I148" s="25">
        <f>J148*10^6/H148</f>
        <v>1250000</v>
      </c>
      <c r="J148" s="26">
        <v>42.5</v>
      </c>
      <c r="K148" s="24">
        <v>56</v>
      </c>
      <c r="L148" s="25">
        <f>M148*10^6/K148</f>
        <v>1234375</v>
      </c>
      <c r="M148" s="26">
        <v>69.125</v>
      </c>
      <c r="N148" s="24">
        <v>19.999999999999993</v>
      </c>
      <c r="O148" s="25">
        <f>P148*10^6/N148</f>
        <v>785576.92307692347</v>
      </c>
      <c r="P148" s="26">
        <v>15.711538461538463</v>
      </c>
      <c r="Q148" s="24">
        <v>147</v>
      </c>
      <c r="R148" s="25">
        <f>S148*10^6/Q148</f>
        <v>758012.8205128205</v>
      </c>
      <c r="S148" s="26">
        <v>111.42788461538461</v>
      </c>
      <c r="T148" s="24">
        <v>36.25</v>
      </c>
      <c r="U148" s="25">
        <f>V148*10^6/T148</f>
        <v>751342.8381962867</v>
      </c>
      <c r="V148" s="26">
        <v>27.23617788461539</v>
      </c>
      <c r="W148" s="24">
        <v>37.25</v>
      </c>
      <c r="X148" s="25">
        <f>Y148*10^6/W148</f>
        <v>764729.60764068097</v>
      </c>
      <c r="Y148" s="26">
        <v>28.486177884615365</v>
      </c>
      <c r="Z148" s="24">
        <v>37.25</v>
      </c>
      <c r="AA148" s="25">
        <f>AB148*10^6/Z148</f>
        <v>764729.60764068167</v>
      </c>
      <c r="AB148" s="26">
        <v>28.48617788461539</v>
      </c>
      <c r="AC148" s="24">
        <v>41.25</v>
      </c>
      <c r="AD148" s="25">
        <f>AE148*10^6/AC148</f>
        <v>832998.25174825173</v>
      </c>
      <c r="AE148" s="26">
        <v>34.361177884615387</v>
      </c>
      <c r="AF148" s="24">
        <v>17</v>
      </c>
      <c r="AG148" s="25">
        <f>AH148*10^6/AF148</f>
        <v>1250000</v>
      </c>
      <c r="AH148" s="26">
        <v>21.25</v>
      </c>
      <c r="AI148" s="24">
        <v>33</v>
      </c>
      <c r="AJ148" s="25">
        <f>AK148*10^6/AI148</f>
        <v>1250000</v>
      </c>
      <c r="AK148" s="26">
        <v>41.25</v>
      </c>
      <c r="AL148" s="24">
        <v>21</v>
      </c>
      <c r="AM148" s="25">
        <f>AN148*10^6/AL148</f>
        <v>1208333.3333333333</v>
      </c>
      <c r="AN148" s="26">
        <v>25.375</v>
      </c>
      <c r="AO148" s="24">
        <v>55.634615384615358</v>
      </c>
      <c r="AP148" s="25">
        <f>AQ148*10^6/AO148</f>
        <v>1250000.0000000007</v>
      </c>
      <c r="AQ148" s="26">
        <v>69.543269230769226</v>
      </c>
      <c r="AR148" s="24">
        <v>128</v>
      </c>
      <c r="AS148" s="25">
        <f>AT148*10^6/AR148</f>
        <v>1243164.0625</v>
      </c>
      <c r="AT148" s="26">
        <v>159.125</v>
      </c>
      <c r="AU148" s="24">
        <v>111</v>
      </c>
      <c r="AV148" s="25">
        <f>AW148*10^6/AU148</f>
        <v>1250000</v>
      </c>
      <c r="AW148" s="26">
        <v>138.75</v>
      </c>
      <c r="AX148" s="24">
        <v>219.34294871794862</v>
      </c>
      <c r="AY148" s="25">
        <f>AZ148*10^6/AX148</f>
        <v>977787.34290340077</v>
      </c>
      <c r="AZ148" s="26">
        <v>214.47075901151987</v>
      </c>
    </row>
    <row r="149" spans="1:52" ht="18" customHeight="1" x14ac:dyDescent="0.3">
      <c r="B149" s="22" t="s">
        <v>137</v>
      </c>
      <c r="C149" s="1">
        <v>6</v>
      </c>
      <c r="D149" s="1" t="s">
        <v>131</v>
      </c>
      <c r="E149" s="23" t="s">
        <v>18</v>
      </c>
      <c r="F149" s="8" t="s">
        <v>135</v>
      </c>
      <c r="G149" s="1" t="s">
        <v>138</v>
      </c>
      <c r="H149" s="24">
        <v>10</v>
      </c>
      <c r="I149" s="25"/>
      <c r="J149" s="26">
        <v>4.6500000000000004</v>
      </c>
      <c r="K149" s="24">
        <v>5</v>
      </c>
      <c r="L149" s="25"/>
      <c r="M149" s="26">
        <v>4.3</v>
      </c>
      <c r="N149" s="24">
        <v>0</v>
      </c>
      <c r="O149" s="25"/>
      <c r="P149" s="26">
        <v>0</v>
      </c>
      <c r="Q149" s="24">
        <v>0</v>
      </c>
      <c r="R149" s="25"/>
      <c r="S149" s="26">
        <v>0</v>
      </c>
      <c r="T149" s="24">
        <v>0</v>
      </c>
      <c r="U149" s="25"/>
      <c r="V149" s="26">
        <v>0</v>
      </c>
      <c r="W149" s="24">
        <v>3</v>
      </c>
      <c r="X149" s="25">
        <f>Y149*10^6/W149</f>
        <v>375000</v>
      </c>
      <c r="Y149" s="26">
        <v>1.125</v>
      </c>
      <c r="Z149" s="24">
        <v>4</v>
      </c>
      <c r="AA149" s="25">
        <f>AB149*10^6/Z149</f>
        <v>450000</v>
      </c>
      <c r="AB149" s="26">
        <v>1.8</v>
      </c>
      <c r="AC149" s="24">
        <v>3</v>
      </c>
      <c r="AD149" s="25">
        <f>AE149*10^6/AC149</f>
        <v>575000</v>
      </c>
      <c r="AE149" s="26">
        <v>1.7250000000000001</v>
      </c>
      <c r="AF149" s="24">
        <v>8</v>
      </c>
      <c r="AG149" s="25">
        <f>AH149*10^6/AF149</f>
        <v>753125</v>
      </c>
      <c r="AH149" s="26">
        <v>6.0250000000000004</v>
      </c>
      <c r="AI149" s="24">
        <v>6</v>
      </c>
      <c r="AJ149" s="25">
        <f>AK149*10^6/AI149</f>
        <v>1162500</v>
      </c>
      <c r="AK149" s="26">
        <v>6.9749999999999996</v>
      </c>
      <c r="AL149" s="24">
        <v>13</v>
      </c>
      <c r="AM149" s="25">
        <f>AN149*10^6/AL149</f>
        <v>1640384.6153846157</v>
      </c>
      <c r="AN149" s="26">
        <v>21.325000000000003</v>
      </c>
      <c r="AO149" s="24">
        <v>13</v>
      </c>
      <c r="AP149" s="25">
        <f>AQ149*10^6/AO149</f>
        <v>415384.61538461538</v>
      </c>
      <c r="AQ149" s="26">
        <v>5.4</v>
      </c>
      <c r="AR149" s="24">
        <v>10</v>
      </c>
      <c r="AS149" s="25">
        <f>AT149*10^6/AR149</f>
        <v>1072500</v>
      </c>
      <c r="AT149" s="26">
        <v>10.725</v>
      </c>
      <c r="AU149" s="24">
        <v>7</v>
      </c>
      <c r="AV149" s="25">
        <f>AW149*10^6/AU149</f>
        <v>1247857.1428571432</v>
      </c>
      <c r="AW149" s="26">
        <v>8.7350000000000012</v>
      </c>
      <c r="AX149" s="24">
        <v>3</v>
      </c>
      <c r="AY149" s="25">
        <f>AZ149*10^6/AX149</f>
        <v>2786666.666666667</v>
      </c>
      <c r="AZ149" s="26">
        <v>8.3600000000000012</v>
      </c>
    </row>
    <row r="150" spans="1:52" ht="18" customHeight="1" x14ac:dyDescent="0.3">
      <c r="B150" s="19"/>
      <c r="H150" s="19"/>
      <c r="J150" s="6"/>
      <c r="K150" s="19"/>
      <c r="M150" s="6"/>
      <c r="N150" s="19"/>
      <c r="P150" s="6"/>
      <c r="Q150" s="19"/>
      <c r="S150" s="6"/>
      <c r="T150" s="19"/>
      <c r="V150" s="6"/>
      <c r="W150" s="19"/>
      <c r="Y150" s="6"/>
      <c r="Z150" s="19"/>
      <c r="AB150" s="6"/>
      <c r="AC150" s="19"/>
      <c r="AE150" s="6"/>
      <c r="AF150" s="19"/>
      <c r="AH150" s="6"/>
      <c r="AI150" s="19"/>
      <c r="AK150" s="6"/>
      <c r="AL150" s="19"/>
      <c r="AN150" s="6"/>
      <c r="AO150" s="19"/>
      <c r="AQ150" s="6"/>
      <c r="AR150" s="19"/>
      <c r="AT150" s="6"/>
      <c r="AU150" s="19"/>
      <c r="AW150" s="6"/>
      <c r="AX150" s="19"/>
      <c r="AZ150" s="6"/>
    </row>
    <row r="151" spans="1:52" ht="18" customHeight="1" x14ac:dyDescent="0.3">
      <c r="B151" s="27" t="s">
        <v>129</v>
      </c>
      <c r="C151" s="28"/>
      <c r="D151" s="28"/>
      <c r="E151" s="28"/>
      <c r="F151" s="28"/>
      <c r="G151" s="28"/>
      <c r="H151" s="19"/>
      <c r="J151" s="30">
        <f t="shared" ref="J151:M151" si="265">SUM(J147:J149)</f>
        <v>240.31960159584699</v>
      </c>
      <c r="K151" s="19"/>
      <c r="M151" s="30">
        <f t="shared" si="265"/>
        <v>562.34295359312637</v>
      </c>
      <c r="N151" s="19"/>
      <c r="P151" s="30">
        <f t="shared" ref="P151" si="266">SUM(P147:P149)</f>
        <v>25.217293461538464</v>
      </c>
      <c r="Q151" s="19"/>
      <c r="S151" s="30">
        <f t="shared" ref="S151" si="267">SUM(S147:S149)</f>
        <v>120.93363961538461</v>
      </c>
      <c r="T151" s="19"/>
      <c r="V151" s="30">
        <f t="shared" ref="V151" si="268">SUM(V147:V149)</f>
        <v>67.143932884615381</v>
      </c>
      <c r="W151" s="19"/>
      <c r="Y151" s="30">
        <f t="shared" ref="Y151" si="269">SUM(Y147:Y149)</f>
        <v>80.434132884615366</v>
      </c>
      <c r="Z151" s="19"/>
      <c r="AB151" s="30">
        <f t="shared" ref="AB151" si="270">SUM(AB147:AB149)</f>
        <v>79.576432884615372</v>
      </c>
      <c r="AC151" s="19"/>
      <c r="AE151" s="30">
        <f t="shared" ref="AE151" si="271">SUM(AE147:AE149)</f>
        <v>121.45599763461539</v>
      </c>
      <c r="AF151" s="19"/>
      <c r="AH151" s="30">
        <f t="shared" ref="AH151" si="272">SUM(AH147:AH149)</f>
        <v>121.91403025000001</v>
      </c>
      <c r="AI151" s="19"/>
      <c r="AK151" s="30">
        <f t="shared" ref="AK151" si="273">SUM(AK147:AK149)</f>
        <v>127.84224</v>
      </c>
      <c r="AL151" s="19"/>
      <c r="AN151" s="30">
        <f t="shared" ref="AN151" si="274">SUM(AN147:AN149)</f>
        <v>146.0299</v>
      </c>
      <c r="AO151" s="19"/>
      <c r="AQ151" s="30">
        <f t="shared" ref="AQ151" si="275">SUM(AQ147:AQ149)</f>
        <v>236.65105311688083</v>
      </c>
      <c r="AR151" s="19"/>
      <c r="AT151" s="30">
        <f t="shared" ref="AT151" si="276">SUM(AT147:AT149)</f>
        <v>707.22411679411346</v>
      </c>
      <c r="AU151" s="19"/>
      <c r="AW151" s="30">
        <f t="shared" ref="AW151" si="277">SUM(AW147:AW149)</f>
        <v>788.40575401166348</v>
      </c>
      <c r="AX151" s="19"/>
      <c r="AZ151" s="30">
        <f t="shared" ref="AZ151" si="278">SUM(AZ147:AZ149)</f>
        <v>1365.9021992049613</v>
      </c>
    </row>
    <row r="152" spans="1:52" ht="18" customHeight="1" x14ac:dyDescent="0.3">
      <c r="B152" s="21"/>
      <c r="H152" s="19"/>
      <c r="J152" s="40"/>
      <c r="K152" s="19"/>
      <c r="M152" s="40"/>
      <c r="N152" s="19"/>
      <c r="P152" s="40"/>
      <c r="Q152" s="19"/>
      <c r="S152" s="40"/>
      <c r="T152" s="19"/>
      <c r="V152" s="40"/>
      <c r="W152" s="19"/>
      <c r="Y152" s="40"/>
      <c r="Z152" s="19"/>
      <c r="AB152" s="40"/>
      <c r="AC152" s="19"/>
      <c r="AE152" s="40"/>
      <c r="AF152" s="19"/>
      <c r="AH152" s="40"/>
      <c r="AI152" s="19"/>
      <c r="AK152" s="40"/>
      <c r="AL152" s="19"/>
      <c r="AN152" s="40"/>
      <c r="AO152" s="19"/>
      <c r="AQ152" s="40"/>
      <c r="AR152" s="19"/>
      <c r="AT152" s="40"/>
      <c r="AU152" s="19"/>
      <c r="AW152" s="40"/>
      <c r="AX152" s="19"/>
      <c r="AZ152" s="40"/>
    </row>
    <row r="153" spans="1:52" ht="18" customHeight="1" x14ac:dyDescent="0.3">
      <c r="B153" s="21" t="s">
        <v>139</v>
      </c>
      <c r="H153" s="19"/>
      <c r="J153" s="6"/>
      <c r="K153" s="19"/>
      <c r="M153" s="6"/>
      <c r="N153" s="19"/>
      <c r="P153" s="6"/>
      <c r="Q153" s="19"/>
      <c r="S153" s="6"/>
      <c r="T153" s="19"/>
      <c r="V153" s="6"/>
      <c r="W153" s="19"/>
      <c r="Y153" s="6"/>
      <c r="Z153" s="19"/>
      <c r="AB153" s="6"/>
      <c r="AC153" s="19"/>
      <c r="AE153" s="6"/>
      <c r="AF153" s="19"/>
      <c r="AH153" s="6"/>
      <c r="AI153" s="19"/>
      <c r="AK153" s="6"/>
      <c r="AL153" s="19"/>
      <c r="AN153" s="6"/>
      <c r="AO153" s="19"/>
      <c r="AQ153" s="6"/>
      <c r="AR153" s="19"/>
      <c r="AT153" s="6"/>
      <c r="AU153" s="19"/>
      <c r="AW153" s="6"/>
      <c r="AX153" s="19"/>
      <c r="AZ153" s="6"/>
    </row>
    <row r="154" spans="1:52" ht="18" customHeight="1" x14ac:dyDescent="0.3">
      <c r="B154" s="22" t="s">
        <v>139</v>
      </c>
      <c r="C154" s="1">
        <v>6</v>
      </c>
      <c r="D154" s="1" t="s">
        <v>131</v>
      </c>
      <c r="E154" s="46" t="s">
        <v>71</v>
      </c>
      <c r="F154" s="8" t="s">
        <v>135</v>
      </c>
      <c r="G154" s="1" t="s">
        <v>140</v>
      </c>
      <c r="H154" s="24">
        <v>17</v>
      </c>
      <c r="I154" s="25">
        <f>J154*10^6/H154</f>
        <v>376565</v>
      </c>
      <c r="J154" s="26">
        <v>6.401605</v>
      </c>
      <c r="K154" s="24">
        <v>4</v>
      </c>
      <c r="L154" s="25">
        <f>M154*10^6/K154</f>
        <v>376565</v>
      </c>
      <c r="M154" s="26">
        <v>1.5062599999999999</v>
      </c>
      <c r="N154" s="24">
        <v>12</v>
      </c>
      <c r="O154" s="25">
        <f>P154*10^6/N154</f>
        <v>376565</v>
      </c>
      <c r="P154" s="26">
        <v>4.5187799999999996</v>
      </c>
      <c r="Q154" s="24">
        <v>33</v>
      </c>
      <c r="R154" s="25">
        <f>S154*10^6/Q154</f>
        <v>376564.99999999994</v>
      </c>
      <c r="S154" s="26">
        <v>12.426644999999999</v>
      </c>
      <c r="T154" s="24">
        <v>32</v>
      </c>
      <c r="U154" s="25">
        <f>V154*10^6/T154</f>
        <v>376565</v>
      </c>
      <c r="V154" s="26">
        <v>12.050079999999999</v>
      </c>
      <c r="W154" s="24">
        <v>52</v>
      </c>
      <c r="X154" s="25">
        <f>Y154*10^6/W154</f>
        <v>376565</v>
      </c>
      <c r="Y154" s="26">
        <v>19.581379999999999</v>
      </c>
      <c r="Z154" s="24">
        <v>41</v>
      </c>
      <c r="AA154" s="25">
        <f>AB154*10^6/Z154</f>
        <v>376565</v>
      </c>
      <c r="AB154" s="26">
        <v>15.439164999999999</v>
      </c>
      <c r="AC154" s="24">
        <v>25</v>
      </c>
      <c r="AD154" s="25">
        <f>AE154*10^6/AC154</f>
        <v>376565</v>
      </c>
      <c r="AE154" s="26">
        <v>9.4141250000000003</v>
      </c>
      <c r="AF154" s="24">
        <v>19</v>
      </c>
      <c r="AG154" s="25">
        <f>AH154*10^6/AF154</f>
        <v>376565</v>
      </c>
      <c r="AH154" s="26">
        <v>7.1547349999999996</v>
      </c>
      <c r="AI154" s="24">
        <v>158</v>
      </c>
      <c r="AJ154" s="25">
        <f>AK154*10^6/AI154</f>
        <v>376565</v>
      </c>
      <c r="AK154" s="26">
        <v>59.49727</v>
      </c>
      <c r="AL154" s="24">
        <v>12</v>
      </c>
      <c r="AM154" s="25">
        <f>AN154*10^6/AL154</f>
        <v>376565</v>
      </c>
      <c r="AN154" s="26">
        <v>4.5187799999999996</v>
      </c>
      <c r="AO154" s="24">
        <v>17</v>
      </c>
      <c r="AP154" s="25">
        <f>AQ154*10^6/AO154</f>
        <v>376565</v>
      </c>
      <c r="AQ154" s="26">
        <v>6.401605</v>
      </c>
      <c r="AR154" s="24">
        <v>4</v>
      </c>
      <c r="AS154" s="25">
        <f>AT154*10^6/AR154</f>
        <v>376565</v>
      </c>
      <c r="AT154" s="26">
        <v>1.5062599999999999</v>
      </c>
      <c r="AU154" s="24">
        <v>0</v>
      </c>
      <c r="AV154" s="25" t="e">
        <f>AW154*10^6/AU154</f>
        <v>#DIV/0!</v>
      </c>
      <c r="AW154" s="26">
        <v>0</v>
      </c>
      <c r="AX154" s="24">
        <v>0</v>
      </c>
      <c r="AY154" s="25" t="e">
        <f>AZ154*10^6/AX154</f>
        <v>#DIV/0!</v>
      </c>
      <c r="AZ154" s="26">
        <v>0</v>
      </c>
    </row>
    <row r="155" spans="1:52" ht="18" customHeight="1" x14ac:dyDescent="0.3">
      <c r="B155" s="19"/>
      <c r="H155" s="19"/>
      <c r="J155" s="6"/>
      <c r="K155" s="19"/>
      <c r="M155" s="6"/>
      <c r="N155" s="19"/>
      <c r="P155" s="6"/>
      <c r="Q155" s="19"/>
      <c r="S155" s="6"/>
      <c r="T155" s="19"/>
      <c r="V155" s="6"/>
      <c r="W155" s="19"/>
      <c r="Y155" s="6"/>
      <c r="Z155" s="19"/>
      <c r="AB155" s="6"/>
      <c r="AC155" s="19"/>
      <c r="AE155" s="6"/>
      <c r="AF155" s="19"/>
      <c r="AH155" s="6"/>
      <c r="AI155" s="19"/>
      <c r="AK155" s="6"/>
      <c r="AL155" s="19"/>
      <c r="AN155" s="6"/>
      <c r="AO155" s="19"/>
      <c r="AQ155" s="6"/>
      <c r="AR155" s="19"/>
      <c r="AT155" s="6"/>
      <c r="AU155" s="19"/>
      <c r="AW155" s="6"/>
      <c r="AX155" s="19"/>
      <c r="AZ155" s="6"/>
    </row>
    <row r="156" spans="1:52" ht="18" customHeight="1" x14ac:dyDescent="0.3">
      <c r="B156" s="27" t="s">
        <v>141</v>
      </c>
      <c r="C156" s="28"/>
      <c r="D156" s="28"/>
      <c r="E156" s="28"/>
      <c r="F156" s="28"/>
      <c r="G156" s="28"/>
      <c r="H156" s="19"/>
      <c r="J156" s="30">
        <f t="shared" ref="J156:M156" si="279">J154+J151</f>
        <v>246.72120659584698</v>
      </c>
      <c r="K156" s="19"/>
      <c r="M156" s="30">
        <f t="shared" si="279"/>
        <v>563.84921359312636</v>
      </c>
      <c r="N156" s="19"/>
      <c r="P156" s="30">
        <f t="shared" ref="P156" si="280">P154+P151</f>
        <v>29.736073461538464</v>
      </c>
      <c r="Q156" s="19"/>
      <c r="S156" s="30">
        <f t="shared" ref="S156" si="281">S154+S151</f>
        <v>133.36028461538461</v>
      </c>
      <c r="T156" s="19"/>
      <c r="V156" s="30">
        <f t="shared" ref="V156" si="282">V154+V151</f>
        <v>79.194012884615375</v>
      </c>
      <c r="W156" s="19"/>
      <c r="Y156" s="30">
        <f t="shared" ref="Y156" si="283">Y154+Y151</f>
        <v>100.01551288461536</v>
      </c>
      <c r="Z156" s="19"/>
      <c r="AB156" s="30">
        <f t="shared" ref="AB156" si="284">AB154+AB151</f>
        <v>95.015597884615374</v>
      </c>
      <c r="AC156" s="19"/>
      <c r="AE156" s="30">
        <f t="shared" ref="AE156" si="285">AE154+AE151</f>
        <v>130.8701226346154</v>
      </c>
      <c r="AF156" s="19"/>
      <c r="AH156" s="30">
        <f t="shared" ref="AH156" si="286">AH154+AH151</f>
        <v>129.06876525000001</v>
      </c>
      <c r="AI156" s="19"/>
      <c r="AK156" s="30">
        <f t="shared" ref="AK156" si="287">AK154+AK151</f>
        <v>187.33951000000002</v>
      </c>
      <c r="AL156" s="19"/>
      <c r="AN156" s="30">
        <f t="shared" ref="AN156" si="288">AN154+AN151</f>
        <v>150.54867999999999</v>
      </c>
      <c r="AO156" s="19"/>
      <c r="AQ156" s="30">
        <f t="shared" ref="AQ156" si="289">AQ154+AQ151</f>
        <v>243.05265811688082</v>
      </c>
      <c r="AR156" s="19"/>
      <c r="AT156" s="30">
        <f t="shared" ref="AT156" si="290">AT154+AT151</f>
        <v>708.73037679411345</v>
      </c>
      <c r="AU156" s="19"/>
      <c r="AW156" s="30">
        <f t="shared" ref="AW156" si="291">AW154+AW151</f>
        <v>788.40575401166348</v>
      </c>
      <c r="AX156" s="19"/>
      <c r="AZ156" s="30">
        <f t="shared" ref="AZ156" si="292">AZ154+AZ151</f>
        <v>1365.9021992049613</v>
      </c>
    </row>
    <row r="157" spans="1:52" ht="18" customHeight="1" x14ac:dyDescent="0.3">
      <c r="B157" s="19"/>
      <c r="H157" s="19"/>
      <c r="J157" s="6"/>
      <c r="K157" s="19"/>
      <c r="M157" s="6"/>
      <c r="N157" s="19"/>
      <c r="P157" s="6"/>
      <c r="Q157" s="19"/>
      <c r="S157" s="6"/>
      <c r="T157" s="19"/>
      <c r="V157" s="6"/>
      <c r="W157" s="19"/>
      <c r="Y157" s="6"/>
      <c r="Z157" s="19"/>
      <c r="AB157" s="6"/>
      <c r="AC157" s="19"/>
      <c r="AE157" s="6"/>
      <c r="AF157" s="19"/>
      <c r="AH157" s="6"/>
      <c r="AI157" s="19"/>
      <c r="AK157" s="6"/>
      <c r="AL157" s="19"/>
      <c r="AN157" s="6"/>
      <c r="AO157" s="19"/>
      <c r="AQ157" s="6"/>
      <c r="AR157" s="19"/>
      <c r="AT157" s="6"/>
      <c r="AU157" s="19"/>
      <c r="AW157" s="6"/>
      <c r="AX157" s="19"/>
      <c r="AZ157" s="6"/>
    </row>
    <row r="158" spans="1:52" ht="18" customHeight="1" x14ac:dyDescent="0.3">
      <c r="A158" s="17"/>
      <c r="B158" s="20" t="s">
        <v>142</v>
      </c>
      <c r="H158" s="19"/>
      <c r="J158" s="6"/>
      <c r="K158" s="19"/>
      <c r="M158" s="6"/>
      <c r="N158" s="19"/>
      <c r="P158" s="6"/>
      <c r="Q158" s="19"/>
      <c r="S158" s="6"/>
      <c r="T158" s="19"/>
      <c r="V158" s="6"/>
      <c r="W158" s="19"/>
      <c r="Y158" s="6"/>
      <c r="Z158" s="19"/>
      <c r="AB158" s="6"/>
      <c r="AC158" s="19"/>
      <c r="AE158" s="6"/>
      <c r="AF158" s="19"/>
      <c r="AH158" s="6"/>
      <c r="AI158" s="19"/>
      <c r="AK158" s="6"/>
      <c r="AL158" s="19"/>
      <c r="AN158" s="6"/>
      <c r="AO158" s="19"/>
      <c r="AQ158" s="6"/>
      <c r="AR158" s="19"/>
      <c r="AT158" s="6"/>
      <c r="AU158" s="19"/>
      <c r="AW158" s="6"/>
      <c r="AX158" s="19"/>
      <c r="AZ158" s="6"/>
    </row>
    <row r="159" spans="1:52" ht="18" customHeight="1" x14ac:dyDescent="0.3">
      <c r="B159" s="19"/>
      <c r="H159" s="19"/>
      <c r="J159" s="6"/>
      <c r="K159" s="19"/>
      <c r="M159" s="6"/>
      <c r="N159" s="19"/>
      <c r="P159" s="6"/>
      <c r="Q159" s="19"/>
      <c r="S159" s="6"/>
      <c r="T159" s="19"/>
      <c r="V159" s="6"/>
      <c r="W159" s="19"/>
      <c r="Y159" s="6"/>
      <c r="Z159" s="19"/>
      <c r="AB159" s="6"/>
      <c r="AC159" s="19"/>
      <c r="AE159" s="6"/>
      <c r="AF159" s="19"/>
      <c r="AH159" s="6"/>
      <c r="AI159" s="19"/>
      <c r="AK159" s="6"/>
      <c r="AL159" s="19"/>
      <c r="AN159" s="6"/>
      <c r="AO159" s="19"/>
      <c r="AQ159" s="6"/>
      <c r="AR159" s="19"/>
      <c r="AT159" s="6"/>
      <c r="AU159" s="19"/>
      <c r="AW159" s="6"/>
      <c r="AX159" s="19"/>
      <c r="AZ159" s="6"/>
    </row>
    <row r="160" spans="1:52" ht="18" customHeight="1" x14ac:dyDescent="0.3">
      <c r="B160" s="21" t="s">
        <v>143</v>
      </c>
      <c r="H160" s="19"/>
      <c r="J160" s="6"/>
      <c r="K160" s="19"/>
      <c r="M160" s="6"/>
      <c r="N160" s="19"/>
      <c r="P160" s="6"/>
      <c r="Q160" s="19"/>
      <c r="S160" s="6"/>
      <c r="T160" s="19"/>
      <c r="V160" s="6"/>
      <c r="W160" s="19"/>
      <c r="Y160" s="6"/>
      <c r="Z160" s="19"/>
      <c r="AB160" s="6"/>
      <c r="AC160" s="19"/>
      <c r="AE160" s="6"/>
      <c r="AF160" s="19"/>
      <c r="AH160" s="6"/>
      <c r="AI160" s="19"/>
      <c r="AK160" s="6"/>
      <c r="AL160" s="19"/>
      <c r="AN160" s="6"/>
      <c r="AO160" s="19"/>
      <c r="AQ160" s="6"/>
      <c r="AR160" s="19"/>
      <c r="AT160" s="6"/>
      <c r="AU160" s="19"/>
      <c r="AV160" s="31"/>
      <c r="AW160" s="6"/>
      <c r="AX160" s="19"/>
      <c r="AZ160" s="48">
        <f>AZ161-AW161</f>
        <v>3618.404111002531</v>
      </c>
    </row>
    <row r="161" spans="2:52" ht="18" customHeight="1" x14ac:dyDescent="0.3">
      <c r="B161" s="22" t="s">
        <v>144</v>
      </c>
      <c r="C161" s="1">
        <v>7</v>
      </c>
      <c r="D161" s="1" t="s">
        <v>131</v>
      </c>
      <c r="E161" s="23" t="s">
        <v>18</v>
      </c>
      <c r="F161" s="8" t="s">
        <v>121</v>
      </c>
      <c r="G161" s="1" t="s">
        <v>145</v>
      </c>
      <c r="H161" s="24">
        <v>111444</v>
      </c>
      <c r="I161" s="25">
        <f>J161*10^6/H161</f>
        <v>33319.149405601784</v>
      </c>
      <c r="J161" s="26">
        <v>3713.2192863578848</v>
      </c>
      <c r="K161" s="24">
        <v>163143.9982881546</v>
      </c>
      <c r="L161" s="25">
        <f>M161*10^6/K161</f>
        <v>31916.405314869575</v>
      </c>
      <c r="M161" s="26">
        <v>5206.9699740531305</v>
      </c>
      <c r="N161" s="24">
        <v>2653.7527370785092</v>
      </c>
      <c r="O161" s="25">
        <f>P161*10^6/N161</f>
        <v>29953.563298161273</v>
      </c>
      <c r="P161" s="26">
        <v>79.489350587749854</v>
      </c>
      <c r="Q161" s="24">
        <v>5694.4767448757111</v>
      </c>
      <c r="R161" s="25">
        <f>S161*10^6/Q161</f>
        <v>28108.741559648348</v>
      </c>
      <c r="S161" s="26">
        <v>160.06457513913892</v>
      </c>
      <c r="T161" s="24">
        <v>8997.089004584057</v>
      </c>
      <c r="U161" s="25">
        <f>V161*10^6/T161</f>
        <v>28679.390728563038</v>
      </c>
      <c r="V161" s="26">
        <v>258.03103098212443</v>
      </c>
      <c r="W161" s="24">
        <v>10875.455603426733</v>
      </c>
      <c r="X161" s="25">
        <f>Y161*10^6/W161</f>
        <v>28990.317209872363</v>
      </c>
      <c r="Y161" s="26">
        <v>315.28290774522486</v>
      </c>
      <c r="Z161" s="24">
        <v>17678.828046703155</v>
      </c>
      <c r="AA161" s="25">
        <f>AB161*10^6/Z161</f>
        <v>28883.41723521637</v>
      </c>
      <c r="AB161" s="26">
        <v>510.62496670257246</v>
      </c>
      <c r="AC161" s="24">
        <v>22458.581410220369</v>
      </c>
      <c r="AD161" s="25">
        <f>AE161*10^6/AC161</f>
        <v>29591.746531912522</v>
      </c>
      <c r="AE161" s="26">
        <v>664.58864855756372</v>
      </c>
      <c r="AF161" s="24">
        <v>25687.866095121459</v>
      </c>
      <c r="AG161" s="25">
        <f>AH161*10^6/AF161</f>
        <v>30222.377734855927</v>
      </c>
      <c r="AH161" s="26">
        <v>776.34839232915931</v>
      </c>
      <c r="AI161" s="24">
        <v>32254.949824236202</v>
      </c>
      <c r="AJ161" s="25">
        <f>AK161*10^6/AI161</f>
        <v>30348.028847471138</v>
      </c>
      <c r="AK161" s="26">
        <v>978.8741477396544</v>
      </c>
      <c r="AL161" s="24">
        <v>43787.18818847886</v>
      </c>
      <c r="AM161" s="25">
        <f>AN161*10^6/AL161</f>
        <v>38057.963844897458</v>
      </c>
      <c r="AN161" s="26">
        <v>1666.4512249468496</v>
      </c>
      <c r="AO161" s="24">
        <v>111761.46274168228</v>
      </c>
      <c r="AP161" s="25">
        <f>AQ161*10^6/AO161</f>
        <v>34062.251210330978</v>
      </c>
      <c r="AQ161" s="26">
        <v>3806.8470195412274</v>
      </c>
      <c r="AR161" s="24">
        <v>165627</v>
      </c>
      <c r="AS161" s="25">
        <f>AT161*10^6/AR161</f>
        <v>33635.251292351037</v>
      </c>
      <c r="AT161" s="26">
        <v>5570.9057657982257</v>
      </c>
      <c r="AU161" s="24">
        <v>207364</v>
      </c>
      <c r="AV161" s="25">
        <f>AW161*10^6/AU161</f>
        <v>34137.198635393492</v>
      </c>
      <c r="AW161" s="26">
        <v>7078.8260578297368</v>
      </c>
      <c r="AX161" s="24">
        <v>303211.17851141642</v>
      </c>
      <c r="AY161" s="25">
        <f>AZ161*10^6/AX161</f>
        <v>35279.801428658408</v>
      </c>
      <c r="AZ161" s="26">
        <v>10697.230168832268</v>
      </c>
    </row>
    <row r="162" spans="2:52" ht="18" customHeight="1" x14ac:dyDescent="0.3">
      <c r="B162" s="22" t="s">
        <v>146</v>
      </c>
      <c r="C162" s="1">
        <v>7</v>
      </c>
      <c r="D162" s="1" t="s">
        <v>131</v>
      </c>
      <c r="E162" s="23" t="s">
        <v>18</v>
      </c>
      <c r="F162" s="8" t="s">
        <v>121</v>
      </c>
      <c r="G162" s="1" t="s">
        <v>145</v>
      </c>
      <c r="H162" s="24">
        <v>60160.288144543658</v>
      </c>
      <c r="I162" s="25">
        <f>J162*10^6/H162</f>
        <v>46791.841393044284</v>
      </c>
      <c r="J162" s="26">
        <v>2815.0106610193288</v>
      </c>
      <c r="K162" s="24">
        <v>141684.38325538719</v>
      </c>
      <c r="L162" s="25">
        <f>M162*10^6/K162</f>
        <v>45932.10035048439</v>
      </c>
      <c r="M162" s="26">
        <v>6507.8613097829339</v>
      </c>
      <c r="N162" s="24">
        <v>55.95293552647378</v>
      </c>
      <c r="O162" s="25">
        <f>P162*10^6/N162</f>
        <v>37000</v>
      </c>
      <c r="P162" s="26">
        <v>2.0702586144795299</v>
      </c>
      <c r="Q162" s="24">
        <v>666.43942850282156</v>
      </c>
      <c r="R162" s="25">
        <f>S162*10^6/Q162</f>
        <v>37000</v>
      </c>
      <c r="S162" s="26">
        <v>24.658258854604398</v>
      </c>
      <c r="T162" s="24">
        <v>853.28226677872499</v>
      </c>
      <c r="U162" s="25">
        <f>V162*10^6/T162</f>
        <v>37000.000000000007</v>
      </c>
      <c r="V162" s="26">
        <v>31.571443870812828</v>
      </c>
      <c r="W162" s="24">
        <v>2056.2703805979108</v>
      </c>
      <c r="X162" s="25">
        <f>Y162*10^6/W162</f>
        <v>53900.000000000007</v>
      </c>
      <c r="Y162" s="26">
        <v>110.8329735142274</v>
      </c>
      <c r="Z162" s="24">
        <v>5815.1086565013802</v>
      </c>
      <c r="AA162" s="25">
        <f>AB162*10^6/Z162</f>
        <v>44986.414820473656</v>
      </c>
      <c r="AB162" s="26">
        <v>261.60089024749834</v>
      </c>
      <c r="AC162" s="24">
        <v>7625.5857846079962</v>
      </c>
      <c r="AD162" s="25">
        <f>AE162*10^6/AC162</f>
        <v>50303.973349860549</v>
      </c>
      <c r="AE162" s="26">
        <v>383.59726408599607</v>
      </c>
      <c r="AF162" s="24">
        <v>12078.839956777525</v>
      </c>
      <c r="AG162" s="25">
        <f>AH162*10^6/AF162</f>
        <v>52368.09671295833</v>
      </c>
      <c r="AH162" s="26">
        <v>632.54585903687087</v>
      </c>
      <c r="AI162" s="24">
        <v>14740.601032536919</v>
      </c>
      <c r="AJ162" s="25">
        <f>AK162*10^6/AI162</f>
        <v>53271.628551628572</v>
      </c>
      <c r="AK162" s="26">
        <v>785.25582283305937</v>
      </c>
      <c r="AL162" s="24">
        <v>18773.209028694921</v>
      </c>
      <c r="AM162" s="25">
        <f>AN162*10^6/AL162</f>
        <v>53735.782797029708</v>
      </c>
      <c r="AN162" s="26">
        <v>1008.7930827691873</v>
      </c>
      <c r="AO162" s="24">
        <v>74898</v>
      </c>
      <c r="AP162" s="25">
        <f>AQ162*10^6/AO162</f>
        <v>48818.572256928288</v>
      </c>
      <c r="AQ162" s="26">
        <v>3656.4134248994151</v>
      </c>
      <c r="AR162" s="24">
        <v>141242</v>
      </c>
      <c r="AS162" s="25">
        <f>AT162*10^6/AR162</f>
        <v>45538.876532952832</v>
      </c>
      <c r="AT162" s="26">
        <v>6432.0019992673242</v>
      </c>
      <c r="AU162" s="24">
        <v>127436</v>
      </c>
      <c r="AV162" s="25">
        <f>AW162*10^6/AU162</f>
        <v>51076.302258732299</v>
      </c>
      <c r="AW162" s="26">
        <v>6508.9596546438097</v>
      </c>
      <c r="AX162" s="24">
        <v>165042.62635802946</v>
      </c>
      <c r="AY162" s="25">
        <f>AZ162*10^6/AX162</f>
        <v>46952.310886566556</v>
      </c>
      <c r="AZ162" s="26">
        <v>7749.1327022976429</v>
      </c>
    </row>
    <row r="163" spans="2:52" ht="18" customHeight="1" x14ac:dyDescent="0.3">
      <c r="B163" s="22" t="s">
        <v>147</v>
      </c>
      <c r="C163" s="1">
        <v>7</v>
      </c>
      <c r="D163" s="1" t="s">
        <v>131</v>
      </c>
      <c r="E163" s="23" t="s">
        <v>18</v>
      </c>
      <c r="F163" s="8" t="s">
        <v>121</v>
      </c>
      <c r="G163" s="1" t="s">
        <v>148</v>
      </c>
      <c r="H163" s="24">
        <v>14224</v>
      </c>
      <c r="I163" s="25">
        <f>J163*10^6/H163</f>
        <v>4916.301599976211</v>
      </c>
      <c r="J163" s="26">
        <v>69.929473958061621</v>
      </c>
      <c r="K163" s="24">
        <v>25371</v>
      </c>
      <c r="L163" s="25">
        <f>M163*10^6/K163</f>
        <v>3975.6309735163914</v>
      </c>
      <c r="M163" s="26">
        <v>100.86573342908436</v>
      </c>
      <c r="N163" s="24">
        <v>2708</v>
      </c>
      <c r="O163" s="25">
        <f>P163*10^6/N163</f>
        <v>1907.9136690647479</v>
      </c>
      <c r="P163" s="26">
        <v>5.1666302158273378</v>
      </c>
      <c r="Q163" s="24">
        <v>3566</v>
      </c>
      <c r="R163" s="25">
        <f>S163*10^6/Q163</f>
        <v>2200</v>
      </c>
      <c r="S163" s="26">
        <v>7.8452000000000002</v>
      </c>
      <c r="T163" s="24">
        <v>1654</v>
      </c>
      <c r="U163" s="25">
        <f>V163*10^6/T163</f>
        <v>2200</v>
      </c>
      <c r="V163" s="26">
        <v>3.6387999999999998</v>
      </c>
      <c r="W163" s="24">
        <v>2167</v>
      </c>
      <c r="X163" s="25">
        <f>Y163*10^6/W163</f>
        <v>6493.5279036292613</v>
      </c>
      <c r="Y163" s="26">
        <v>14.07147496716461</v>
      </c>
      <c r="Z163" s="24">
        <v>2957</v>
      </c>
      <c r="AA163" s="25">
        <f>AB163*10^6/Z163</f>
        <v>9507.1468877610514</v>
      </c>
      <c r="AB163" s="26">
        <v>28.11263334710943</v>
      </c>
      <c r="AC163" s="24">
        <v>7055</v>
      </c>
      <c r="AD163" s="25">
        <f>AE163*10^6/AC163</f>
        <v>11300.981459271699</v>
      </c>
      <c r="AE163" s="26">
        <v>79.728424195161836</v>
      </c>
      <c r="AF163" s="24">
        <v>9423</v>
      </c>
      <c r="AG163" s="25">
        <f>AH163*10^6/AF163</f>
        <v>8331.8224062401659</v>
      </c>
      <c r="AH163" s="26">
        <v>78.510762534001088</v>
      </c>
      <c r="AI163" s="24">
        <v>12417</v>
      </c>
      <c r="AJ163" s="25">
        <f>AK163*10^6/AI163</f>
        <v>6732.5030759633883</v>
      </c>
      <c r="AK163" s="26">
        <v>83.597490694237393</v>
      </c>
      <c r="AL163" s="24">
        <v>17350</v>
      </c>
      <c r="AM163" s="25">
        <f>AN163*10^6/AL163</f>
        <v>6252.5378356613955</v>
      </c>
      <c r="AN163" s="26">
        <v>108.48153144872521</v>
      </c>
      <c r="AO163" s="24">
        <v>15565</v>
      </c>
      <c r="AP163" s="25">
        <f>AQ163*10^6/AO163</f>
        <v>4885.0724342583117</v>
      </c>
      <c r="AQ163" s="26">
        <v>76.036152439230619</v>
      </c>
      <c r="AR163" s="24">
        <v>27083</v>
      </c>
      <c r="AS163" s="25">
        <f>AT163*10^6/AR163</f>
        <v>3930.2663065299644</v>
      </c>
      <c r="AT163" s="26">
        <v>106.44340237975102</v>
      </c>
      <c r="AU163" s="24">
        <v>44319</v>
      </c>
      <c r="AV163" s="25">
        <f>AW163*10^6/AU163</f>
        <v>6486.6465896842119</v>
      </c>
      <c r="AW163" s="26">
        <v>287.48169020821456</v>
      </c>
      <c r="AX163" s="24">
        <v>36341.085156250003</v>
      </c>
      <c r="AY163" s="25">
        <f>AZ163*10^6/AX163</f>
        <v>8103.6962848831954</v>
      </c>
      <c r="AZ163" s="26">
        <v>294.49711676932696</v>
      </c>
    </row>
    <row r="164" spans="2:52" ht="18" customHeight="1" x14ac:dyDescent="0.3">
      <c r="B164" s="22"/>
      <c r="E164" s="45"/>
      <c r="F164" s="8"/>
      <c r="H164" s="19"/>
      <c r="J164" s="40"/>
      <c r="K164" s="19"/>
      <c r="M164" s="40"/>
      <c r="N164" s="19"/>
      <c r="P164" s="40"/>
      <c r="Q164" s="19"/>
      <c r="S164" s="40"/>
      <c r="T164" s="19"/>
      <c r="V164" s="40"/>
      <c r="W164" s="19"/>
      <c r="Y164" s="40"/>
      <c r="Z164" s="19"/>
      <c r="AB164" s="40"/>
      <c r="AC164" s="19"/>
      <c r="AE164" s="40"/>
      <c r="AF164" s="19"/>
      <c r="AH164" s="40"/>
      <c r="AI164" s="19"/>
      <c r="AK164" s="40"/>
      <c r="AL164" s="19"/>
      <c r="AN164" s="40"/>
      <c r="AO164" s="19"/>
      <c r="AQ164" s="40"/>
      <c r="AR164" s="19"/>
      <c r="AT164" s="40"/>
      <c r="AU164" s="19"/>
      <c r="AV164" s="31"/>
      <c r="AW164" s="40"/>
      <c r="AX164" s="19"/>
      <c r="AZ164" s="40"/>
    </row>
    <row r="165" spans="2:52" ht="18" customHeight="1" x14ac:dyDescent="0.3">
      <c r="B165" s="27" t="s">
        <v>149</v>
      </c>
      <c r="C165" s="28"/>
      <c r="D165" s="28"/>
      <c r="E165" s="28"/>
      <c r="F165" s="28"/>
      <c r="G165" s="28"/>
      <c r="H165" s="19"/>
      <c r="J165" s="30">
        <f t="shared" ref="J165:M165" si="293">SUM(J161:J163)</f>
        <v>6598.1594213352755</v>
      </c>
      <c r="K165" s="19"/>
      <c r="M165" s="30">
        <f t="shared" si="293"/>
        <v>11815.697017265149</v>
      </c>
      <c r="N165" s="19"/>
      <c r="P165" s="30">
        <f t="shared" ref="P165" si="294">SUM(P161:P163)</f>
        <v>86.726239418056721</v>
      </c>
      <c r="Q165" s="19"/>
      <c r="S165" s="30">
        <f t="shared" ref="S165" si="295">SUM(S161:S163)</f>
        <v>192.56803399374334</v>
      </c>
      <c r="T165" s="19"/>
      <c r="V165" s="30">
        <f t="shared" ref="V165" si="296">SUM(V161:V163)</f>
        <v>293.24127485293724</v>
      </c>
      <c r="W165" s="19"/>
      <c r="Y165" s="30">
        <f t="shared" ref="Y165" si="297">SUM(Y161:Y163)</f>
        <v>440.18735622661688</v>
      </c>
      <c r="Z165" s="19"/>
      <c r="AB165" s="30">
        <f t="shared" ref="AB165" si="298">SUM(AB161:AB163)</f>
        <v>800.33849029718021</v>
      </c>
      <c r="AC165" s="19"/>
      <c r="AE165" s="30">
        <f t="shared" ref="AE165" si="299">SUM(AE161:AE163)</f>
        <v>1127.9143368387215</v>
      </c>
      <c r="AF165" s="19"/>
      <c r="AH165" s="30">
        <f t="shared" ref="AH165" si="300">SUM(AH161:AH163)</f>
        <v>1487.4050139000312</v>
      </c>
      <c r="AI165" s="19"/>
      <c r="AK165" s="30">
        <f t="shared" ref="AK165" si="301">SUM(AK161:AK163)</f>
        <v>1847.7274612669512</v>
      </c>
      <c r="AL165" s="19"/>
      <c r="AN165" s="30">
        <f t="shared" ref="AN165" si="302">SUM(AN161:AN163)</f>
        <v>2783.725839164762</v>
      </c>
      <c r="AO165" s="19"/>
      <c r="AQ165" s="30">
        <f t="shared" ref="AQ165" si="303">SUM(AQ161:AQ163)</f>
        <v>7539.2965968798735</v>
      </c>
      <c r="AR165" s="19"/>
      <c r="AT165" s="30">
        <f t="shared" ref="AT165" si="304">SUM(AT161:AT163)</f>
        <v>12109.3511674453</v>
      </c>
      <c r="AU165" s="19"/>
      <c r="AW165" s="30">
        <f t="shared" ref="AW165" si="305">SUM(AW161:AW163)</f>
        <v>13875.26740268176</v>
      </c>
      <c r="AX165" s="19"/>
      <c r="AZ165" s="30">
        <f t="shared" ref="AZ165" si="306">SUM(AZ161:AZ163)</f>
        <v>18740.859987899235</v>
      </c>
    </row>
    <row r="166" spans="2:52" ht="18" customHeight="1" x14ac:dyDescent="0.3">
      <c r="B166" s="19"/>
      <c r="H166" s="19"/>
      <c r="J166" s="6"/>
      <c r="K166" s="19"/>
      <c r="M166" s="6"/>
      <c r="N166" s="19"/>
      <c r="P166" s="6"/>
      <c r="Q166" s="19"/>
      <c r="S166" s="6"/>
      <c r="T166" s="19"/>
      <c r="V166" s="6"/>
      <c r="W166" s="19"/>
      <c r="Y166" s="6"/>
      <c r="Z166" s="19"/>
      <c r="AB166" s="6"/>
      <c r="AC166" s="19"/>
      <c r="AE166" s="6"/>
      <c r="AF166" s="19"/>
      <c r="AH166" s="6"/>
      <c r="AI166" s="19"/>
      <c r="AK166" s="6"/>
      <c r="AL166" s="19"/>
      <c r="AN166" s="6"/>
      <c r="AO166" s="19"/>
      <c r="AQ166" s="6"/>
      <c r="AR166" s="19"/>
      <c r="AT166" s="6"/>
      <c r="AU166" s="19"/>
      <c r="AW166" s="6"/>
      <c r="AX166" s="19"/>
      <c r="AZ166" s="6"/>
    </row>
    <row r="167" spans="2:52" ht="18" customHeight="1" x14ac:dyDescent="0.3">
      <c r="B167" s="21" t="s">
        <v>150</v>
      </c>
      <c r="H167" s="19"/>
      <c r="J167" s="6"/>
      <c r="K167" s="19"/>
      <c r="M167" s="6"/>
      <c r="N167" s="19"/>
      <c r="P167" s="6"/>
      <c r="Q167" s="19"/>
      <c r="S167" s="6"/>
      <c r="T167" s="19"/>
      <c r="V167" s="6"/>
      <c r="W167" s="19"/>
      <c r="Y167" s="6"/>
      <c r="Z167" s="19"/>
      <c r="AB167" s="6"/>
      <c r="AC167" s="19"/>
      <c r="AE167" s="6"/>
      <c r="AF167" s="19"/>
      <c r="AH167" s="6"/>
      <c r="AI167" s="19"/>
      <c r="AK167" s="6"/>
      <c r="AL167" s="19"/>
      <c r="AN167" s="6"/>
      <c r="AO167" s="19"/>
      <c r="AQ167" s="6"/>
      <c r="AR167" s="19"/>
      <c r="AT167" s="6"/>
      <c r="AU167" s="19"/>
      <c r="AW167" s="6"/>
      <c r="AX167" s="19"/>
      <c r="AZ167" s="6"/>
    </row>
    <row r="168" spans="2:52" ht="18" customHeight="1" x14ac:dyDescent="0.3">
      <c r="B168" s="22" t="s">
        <v>151</v>
      </c>
      <c r="C168" s="1">
        <v>7</v>
      </c>
      <c r="D168" s="1" t="s">
        <v>131</v>
      </c>
      <c r="E168" s="46" t="s">
        <v>71</v>
      </c>
      <c r="F168" s="8" t="s">
        <v>121</v>
      </c>
      <c r="G168" s="1" t="s">
        <v>152</v>
      </c>
      <c r="H168" s="24">
        <v>765457</v>
      </c>
      <c r="I168" s="25">
        <f>J168*10^6/H168</f>
        <v>24030.787066622317</v>
      </c>
      <c r="J168" s="26">
        <v>18394.534175655517</v>
      </c>
      <c r="K168" s="24">
        <v>658374</v>
      </c>
      <c r="L168" s="25">
        <f>M168*10^6/K168</f>
        <v>24354.932956334917</v>
      </c>
      <c r="M168" s="26">
        <v>16034.654630194043</v>
      </c>
      <c r="N168" s="24">
        <v>576767.8466700071</v>
      </c>
      <c r="O168" s="25">
        <f>P168*10^6/N168</f>
        <v>16868.96071467486</v>
      </c>
      <c r="P168" s="26">
        <v>9729.474146963963</v>
      </c>
      <c r="Q168" s="24">
        <v>480731.70023506624</v>
      </c>
      <c r="R168" s="25">
        <f>S168*10^6/Q168</f>
        <v>17908.28811813318</v>
      </c>
      <c r="S168" s="26">
        <v>8609.0817953295973</v>
      </c>
      <c r="T168" s="24">
        <v>511952.48672930116</v>
      </c>
      <c r="U168" s="25">
        <f>V168*10^6/T168</f>
        <v>18641.790446550895</v>
      </c>
      <c r="V168" s="26">
        <v>9543.7109761982592</v>
      </c>
      <c r="W168" s="24">
        <v>581233.90917315905</v>
      </c>
      <c r="X168" s="25">
        <f>Y168*10^6/W168</f>
        <v>19123.624223633098</v>
      </c>
      <c r="Y168" s="26">
        <v>11115.298865060786</v>
      </c>
      <c r="Z168" s="24">
        <v>729764.99621423404</v>
      </c>
      <c r="AA168" s="25">
        <f>AB168*10^6/Z168</f>
        <v>20379.820508232635</v>
      </c>
      <c r="AB168" s="26">
        <v>14872.479636037158</v>
      </c>
      <c r="AC168" s="24">
        <v>824420.24595799262</v>
      </c>
      <c r="AD168" s="25">
        <f>AE168*10^6/AC168</f>
        <v>21554.285516212836</v>
      </c>
      <c r="AE168" s="26">
        <v>17769.789366724985</v>
      </c>
      <c r="AF168" s="24">
        <v>918868.06430203561</v>
      </c>
      <c r="AG168" s="25">
        <f>AH168*10^6/AF168</f>
        <v>22676.254338321607</v>
      </c>
      <c r="AH168" s="26">
        <v>20836.485929474213</v>
      </c>
      <c r="AI168" s="24">
        <v>1018590.8190296509</v>
      </c>
      <c r="AJ168" s="25">
        <f>AK168*10^6/AI168</f>
        <v>22496.656081148816</v>
      </c>
      <c r="AK168" s="26">
        <v>22914.887343125749</v>
      </c>
      <c r="AL168" s="24">
        <v>1088378.7672032304</v>
      </c>
      <c r="AM168" s="25">
        <f>AN168*10^6/AL168</f>
        <v>23263.721573885563</v>
      </c>
      <c r="AN168" s="26">
        <v>25319.740607144762</v>
      </c>
      <c r="AO168" s="24">
        <v>798354.04638534482</v>
      </c>
      <c r="AP168" s="25">
        <f>AQ168*10^6/AO168</f>
        <v>24030.787066622321</v>
      </c>
      <c r="AQ168" s="26">
        <v>19185.076092462539</v>
      </c>
      <c r="AR168" s="24">
        <v>800649.50270941679</v>
      </c>
      <c r="AS168" s="25">
        <f>AT168*10^6/AR168</f>
        <v>24357.34267344516</v>
      </c>
      <c r="AT168" s="26">
        <v>19501.694298816721</v>
      </c>
      <c r="AU168" s="24">
        <v>611179</v>
      </c>
      <c r="AV168" s="25">
        <f>AW168*10^6/AU168</f>
        <v>26212.456439864243</v>
      </c>
      <c r="AW168" s="26">
        <v>16020.502914459788</v>
      </c>
      <c r="AX168" s="24">
        <v>685042.45576914027</v>
      </c>
      <c r="AY168" s="25">
        <f>AZ168*10^6/AX168</f>
        <v>27253.170774744482</v>
      </c>
      <c r="AZ168" s="26">
        <v>18669.579035026723</v>
      </c>
    </row>
    <row r="169" spans="2:52" ht="18" customHeight="1" x14ac:dyDescent="0.3">
      <c r="B169" s="22" t="s">
        <v>153</v>
      </c>
      <c r="C169" s="1">
        <v>7</v>
      </c>
      <c r="D169" s="1" t="s">
        <v>131</v>
      </c>
      <c r="E169" s="46" t="s">
        <v>71</v>
      </c>
      <c r="F169" s="8" t="s">
        <v>121</v>
      </c>
      <c r="G169" s="1" t="s">
        <v>152</v>
      </c>
      <c r="H169" s="24">
        <v>496304.99999999994</v>
      </c>
      <c r="I169" s="25">
        <f>J169*10^6/H169</f>
        <v>30162.271483378605</v>
      </c>
      <c r="J169" s="26">
        <v>14969.686148558216</v>
      </c>
      <c r="K169" s="24">
        <v>341030.99999999994</v>
      </c>
      <c r="L169" s="25">
        <f>M169*10^6/K169</f>
        <v>30569.123589330335</v>
      </c>
      <c r="M169" s="26">
        <v>10425.018786792911</v>
      </c>
      <c r="N169" s="24">
        <v>1601515.0139163733</v>
      </c>
      <c r="O169" s="25">
        <f>P169*10^6/N169</f>
        <v>23258.752449304324</v>
      </c>
      <c r="P169" s="26">
        <v>37249.241252525091</v>
      </c>
      <c r="Q169" s="24">
        <v>1374307.7554033585</v>
      </c>
      <c r="R169" s="25">
        <f>S169*10^6/Q169</f>
        <v>24691.766563196117</v>
      </c>
      <c r="S169" s="26">
        <v>33934.086282409757</v>
      </c>
      <c r="T169" s="24">
        <v>1187188.7651955106</v>
      </c>
      <c r="U169" s="25">
        <f>V169*10^6/T169</f>
        <v>25703.112156218605</v>
      </c>
      <c r="V169" s="26">
        <v>30514.445982422883</v>
      </c>
      <c r="W169" s="24">
        <v>1141630.6590847988</v>
      </c>
      <c r="X169" s="25">
        <f>Y169*10^6/W169</f>
        <v>26367.459695609054</v>
      </c>
      <c r="Y169" s="26">
        <v>30101.900390690033</v>
      </c>
      <c r="Z169" s="24">
        <v>1092956.081399255</v>
      </c>
      <c r="AA169" s="25">
        <f>AB169*10^6/Z169</f>
        <v>27625.010287969355</v>
      </c>
      <c r="AB169" s="26">
        <v>30192.922992953092</v>
      </c>
      <c r="AC169" s="24">
        <v>1069802.7178200292</v>
      </c>
      <c r="AD169" s="25">
        <f>AE169*10^6/AC169</f>
        <v>29035.517455431669</v>
      </c>
      <c r="AE169" s="26">
        <v>31062.275487131697</v>
      </c>
      <c r="AF169" s="24">
        <v>1015708.2207834651</v>
      </c>
      <c r="AG169" s="25">
        <f>AH169*10^6/AF169</f>
        <v>30653.566734641372</v>
      </c>
      <c r="AH169" s="26">
        <v>31135.079728709799</v>
      </c>
      <c r="AI169" s="24">
        <v>924359.56913392502</v>
      </c>
      <c r="AJ169" s="25">
        <f>AK169*10^6/AI169</f>
        <v>31055.804645640936</v>
      </c>
      <c r="AK169" s="26">
        <v>28706.730201352002</v>
      </c>
      <c r="AL169" s="24">
        <v>832337.1824200782</v>
      </c>
      <c r="AM169" s="25">
        <f>AN169*10^6/AL169</f>
        <v>30609.038064509772</v>
      </c>
      <c r="AN169" s="26">
        <v>25477.040499202987</v>
      </c>
      <c r="AO169" s="24">
        <v>510996.75973365433</v>
      </c>
      <c r="AP169" s="25">
        <f>AQ169*10^6/AO169</f>
        <v>30162.271483378601</v>
      </c>
      <c r="AQ169" s="26">
        <v>15412.822994213268</v>
      </c>
      <c r="AR169" s="24">
        <v>410344.20009377622</v>
      </c>
      <c r="AS169" s="25">
        <f>AT169*10^6/AR169</f>
        <v>30572.148148678953</v>
      </c>
      <c r="AT169" s="26">
        <v>12545.103677218087</v>
      </c>
      <c r="AU169" s="24">
        <v>241783</v>
      </c>
      <c r="AV169" s="25">
        <f>AW169*10^6/AU169</f>
        <v>32900.596438789427</v>
      </c>
      <c r="AW169" s="26">
        <v>7954.8049087598247</v>
      </c>
      <c r="AX169" s="24">
        <v>271003.45411611005</v>
      </c>
      <c r="AY169" s="25">
        <f>AZ169*10^6/AX169</f>
        <v>34206.85029632126</v>
      </c>
      <c r="AZ169" s="26">
        <v>9270.1745847357452</v>
      </c>
    </row>
    <row r="170" spans="2:52" ht="18" customHeight="1" x14ac:dyDescent="0.3">
      <c r="B170" s="22" t="s">
        <v>154</v>
      </c>
      <c r="C170" s="1">
        <v>7</v>
      </c>
      <c r="D170" s="1" t="s">
        <v>131</v>
      </c>
      <c r="E170" s="46" t="s">
        <v>71</v>
      </c>
      <c r="F170" s="8" t="s">
        <v>121</v>
      </c>
      <c r="G170" s="1" t="s">
        <v>152</v>
      </c>
      <c r="H170" s="24">
        <v>168769</v>
      </c>
      <c r="I170" s="25">
        <f>J170*10^6/H170</f>
        <v>28681.317527583702</v>
      </c>
      <c r="J170" s="26">
        <v>4840.5172778127735</v>
      </c>
      <c r="K170" s="24">
        <v>288814</v>
      </c>
      <c r="L170" s="25">
        <f>M170*10^6/K170</f>
        <v>27481.587867263286</v>
      </c>
      <c r="M170" s="26">
        <v>7937.067318295778</v>
      </c>
      <c r="N170" s="24">
        <v>13506.185770722041</v>
      </c>
      <c r="O170" s="25">
        <f>P170*10^6/N170</f>
        <v>25792.21096715505</v>
      </c>
      <c r="P170" s="26">
        <v>348.35439276005047</v>
      </c>
      <c r="Q170" s="24">
        <v>27219.104361575475</v>
      </c>
      <c r="R170" s="25">
        <f>S170*10^6/Q170</f>
        <v>25792.210967155035</v>
      </c>
      <c r="S170" s="26">
        <v>702.04088203076446</v>
      </c>
      <c r="T170" s="24">
        <v>44869.628075188426</v>
      </c>
      <c r="U170" s="25">
        <f>V170*10^6/T170</f>
        <v>25792.210967155046</v>
      </c>
      <c r="V170" s="26">
        <v>1157.2869133330428</v>
      </c>
      <c r="W170" s="24">
        <v>41131.16656024869</v>
      </c>
      <c r="X170" s="25">
        <f>Y170*10^6/W170</f>
        <v>25792.210967155046</v>
      </c>
      <c r="Y170" s="26">
        <v>1060.8637252471271</v>
      </c>
      <c r="Z170" s="24">
        <v>54978.442386510818</v>
      </c>
      <c r="AA170" s="25">
        <f>AB170*10^6/Z170</f>
        <v>25792.210967155046</v>
      </c>
      <c r="AB170" s="26">
        <v>1418.015584678466</v>
      </c>
      <c r="AC170" s="24">
        <v>48586.780313811119</v>
      </c>
      <c r="AD170" s="25">
        <f>AE170*10^6/AC170</f>
        <v>25792.210967155042</v>
      </c>
      <c r="AE170" s="26">
        <v>1253.1604880686318</v>
      </c>
      <c r="AF170" s="24">
        <v>63491.537116448802</v>
      </c>
      <c r="AG170" s="25">
        <f>AH170*10^6/AF170</f>
        <v>25792.210967155042</v>
      </c>
      <c r="AH170" s="26">
        <v>1637.5871199364024</v>
      </c>
      <c r="AI170" s="24">
        <v>78473.668986973367</v>
      </c>
      <c r="AJ170" s="25">
        <f>AK170*10^6/AI170</f>
        <v>25532.6288561867</v>
      </c>
      <c r="AK170" s="26">
        <v>2003.6390652276395</v>
      </c>
      <c r="AL170" s="24">
        <v>93086.762289410442</v>
      </c>
      <c r="AM170" s="25">
        <f>AN170*10^6/AL170</f>
        <v>26492.613206357215</v>
      </c>
      <c r="AN170" s="26">
        <v>2466.1115879654699</v>
      </c>
      <c r="AO170" s="24">
        <v>172402.19388100089</v>
      </c>
      <c r="AP170" s="25">
        <f>AQ170*10^6/AO170</f>
        <v>28681.317527583695</v>
      </c>
      <c r="AQ170" s="26">
        <v>4944.7220651530333</v>
      </c>
      <c r="AR170" s="24">
        <v>184906.72943943983</v>
      </c>
      <c r="AS170" s="25">
        <f>AT170*10^6/AR170</f>
        <v>27671.624909589682</v>
      </c>
      <c r="AT170" s="26">
        <v>5116.6696603071632</v>
      </c>
      <c r="AU170" s="24">
        <v>342237</v>
      </c>
      <c r="AV170" s="25">
        <f>AW170*10^6/AU170</f>
        <v>27655.711343173949</v>
      </c>
      <c r="AW170" s="26">
        <v>9464.8076829538222</v>
      </c>
      <c r="AX170" s="24">
        <v>383597.72658265947</v>
      </c>
      <c r="AY170" s="25">
        <f>AZ170*10^6/AX170</f>
        <v>27823.144263889852</v>
      </c>
      <c r="AZ170" s="26">
        <v>10672.89488600951</v>
      </c>
    </row>
    <row r="171" spans="2:52" ht="18" customHeight="1" x14ac:dyDescent="0.3">
      <c r="B171" s="22"/>
      <c r="E171" s="45"/>
      <c r="F171" s="8"/>
      <c r="H171" s="19"/>
      <c r="J171" s="40"/>
      <c r="K171" s="19"/>
      <c r="M171" s="40"/>
      <c r="N171" s="19"/>
      <c r="P171" s="40"/>
      <c r="Q171" s="19"/>
      <c r="S171" s="40"/>
      <c r="T171" s="19"/>
      <c r="V171" s="40"/>
      <c r="W171" s="19"/>
      <c r="Y171" s="40"/>
      <c r="Z171" s="19"/>
      <c r="AB171" s="40"/>
      <c r="AC171" s="19"/>
      <c r="AE171" s="40"/>
      <c r="AF171" s="19"/>
      <c r="AH171" s="40"/>
      <c r="AI171" s="19"/>
      <c r="AK171" s="40"/>
      <c r="AL171" s="19"/>
      <c r="AN171" s="40"/>
      <c r="AO171" s="19"/>
      <c r="AQ171" s="40"/>
      <c r="AR171" s="19"/>
      <c r="AT171" s="40"/>
      <c r="AU171" s="19"/>
      <c r="AW171" s="40"/>
      <c r="AX171" s="19"/>
      <c r="AZ171" s="40"/>
    </row>
    <row r="172" spans="2:52" ht="18" customHeight="1" x14ac:dyDescent="0.3">
      <c r="B172" s="27" t="s">
        <v>150</v>
      </c>
      <c r="C172" s="28"/>
      <c r="D172" s="28"/>
      <c r="E172" s="28"/>
      <c r="F172" s="28"/>
      <c r="G172" s="28"/>
      <c r="H172" s="19"/>
      <c r="J172" s="30">
        <f t="shared" ref="J172" si="307">SUM(J168:J170)</f>
        <v>38204.737602026507</v>
      </c>
      <c r="K172" s="19"/>
      <c r="M172" s="30">
        <f t="shared" ref="M172" si="308">SUM(M168:M170)</f>
        <v>34396.740735282729</v>
      </c>
      <c r="N172" s="19"/>
      <c r="P172" s="30">
        <f>SUM(P168:P170)</f>
        <v>47327.069792249102</v>
      </c>
      <c r="Q172" s="19"/>
      <c r="S172" s="30">
        <f t="shared" ref="S172" si="309">SUM(S168:S170)</f>
        <v>43245.20895977012</v>
      </c>
      <c r="T172" s="19"/>
      <c r="V172" s="30">
        <f t="shared" ref="V172" si="310">SUM(V168:V170)</f>
        <v>41215.443871954187</v>
      </c>
      <c r="W172" s="19"/>
      <c r="Y172" s="30">
        <f t="shared" ref="Y172" si="311">SUM(Y168:Y170)</f>
        <v>42278.062980997944</v>
      </c>
      <c r="Z172" s="19"/>
      <c r="AB172" s="30">
        <f t="shared" ref="AB172" si="312">SUM(AB168:AB170)</f>
        <v>46483.418213668723</v>
      </c>
      <c r="AC172" s="19"/>
      <c r="AE172" s="30">
        <f t="shared" ref="AE172" si="313">SUM(AE168:AE170)</f>
        <v>50085.22534192531</v>
      </c>
      <c r="AF172" s="19"/>
      <c r="AH172" s="30">
        <f t="shared" ref="AH172" si="314">SUM(AH168:AH170)</f>
        <v>53609.15277812042</v>
      </c>
      <c r="AI172" s="19"/>
      <c r="AK172" s="30">
        <f t="shared" ref="AK172" si="315">SUM(AK168:AK170)</f>
        <v>53625.256609705386</v>
      </c>
      <c r="AL172" s="19"/>
      <c r="AN172" s="30">
        <f t="shared" ref="AN172" si="316">SUM(AN168:AN170)</f>
        <v>53262.892694313217</v>
      </c>
      <c r="AO172" s="19"/>
      <c r="AQ172" s="30">
        <f t="shared" ref="AQ172" si="317">SUM(AQ168:AQ170)</f>
        <v>39542.621151828847</v>
      </c>
      <c r="AR172" s="19"/>
      <c r="AT172" s="30">
        <f t="shared" ref="AT172" si="318">SUM(AT168:AT170)</f>
        <v>37163.467636341971</v>
      </c>
      <c r="AU172" s="19"/>
      <c r="AW172" s="30">
        <f t="shared" ref="AW172" si="319">SUM(AW168:AW170)</f>
        <v>33440.115506173432</v>
      </c>
      <c r="AX172" s="19"/>
      <c r="AZ172" s="30">
        <f t="shared" ref="AZ172" si="320">SUM(AZ168:AZ170)</f>
        <v>38612.648505771976</v>
      </c>
    </row>
    <row r="173" spans="2:52" ht="18" customHeight="1" x14ac:dyDescent="0.3">
      <c r="B173" s="19"/>
      <c r="H173" s="19"/>
      <c r="J173" s="6"/>
      <c r="K173" s="19"/>
      <c r="M173" s="6"/>
      <c r="N173" s="19"/>
      <c r="P173" s="6"/>
      <c r="Q173" s="19"/>
      <c r="S173" s="6"/>
      <c r="T173" s="19"/>
      <c r="V173" s="6"/>
      <c r="W173" s="19"/>
      <c r="Y173" s="6"/>
      <c r="Z173" s="19"/>
      <c r="AB173" s="6"/>
      <c r="AC173" s="19"/>
      <c r="AE173" s="6"/>
      <c r="AF173" s="19"/>
      <c r="AH173" s="6"/>
      <c r="AI173" s="19"/>
      <c r="AK173" s="6"/>
      <c r="AL173" s="19"/>
      <c r="AN173" s="6"/>
      <c r="AO173" s="19"/>
      <c r="AQ173" s="6"/>
      <c r="AR173" s="19"/>
      <c r="AT173" s="6"/>
      <c r="AU173" s="19"/>
      <c r="AW173" s="6"/>
      <c r="AX173" s="19"/>
      <c r="AZ173" s="6"/>
    </row>
    <row r="174" spans="2:52" ht="18" customHeight="1" x14ac:dyDescent="0.3">
      <c r="B174" s="27" t="s">
        <v>155</v>
      </c>
      <c r="C174" s="28"/>
      <c r="D174" s="28"/>
      <c r="E174" s="28"/>
      <c r="F174" s="28"/>
      <c r="G174" s="28"/>
      <c r="H174" s="19"/>
      <c r="J174" s="30">
        <f t="shared" ref="J174" si="321">J172+J165</f>
        <v>44802.89702336178</v>
      </c>
      <c r="K174" s="19"/>
      <c r="M174" s="30">
        <f t="shared" ref="M174" si="322">M172+M165</f>
        <v>46212.437752547878</v>
      </c>
      <c r="N174" s="19"/>
      <c r="P174" s="30">
        <f>P172+P165</f>
        <v>47413.79603166716</v>
      </c>
      <c r="Q174" s="19"/>
      <c r="S174" s="30">
        <f t="shared" ref="S174" si="323">S172+S165</f>
        <v>43437.776993763866</v>
      </c>
      <c r="T174" s="19"/>
      <c r="V174" s="30">
        <f t="shared" ref="V174" si="324">V172+V165</f>
        <v>41508.685146807125</v>
      </c>
      <c r="W174" s="19"/>
      <c r="Y174" s="30">
        <f t="shared" ref="Y174" si="325">Y172+Y165</f>
        <v>42718.250337224563</v>
      </c>
      <c r="Z174" s="19"/>
      <c r="AB174" s="30">
        <f t="shared" ref="AB174" si="326">AB172+AB165</f>
        <v>47283.756703965904</v>
      </c>
      <c r="AC174" s="19"/>
      <c r="AE174" s="30">
        <f t="shared" ref="AE174" si="327">AE172+AE165</f>
        <v>51213.139678764033</v>
      </c>
      <c r="AF174" s="19"/>
      <c r="AH174" s="30">
        <f t="shared" ref="AH174" si="328">AH172+AH165</f>
        <v>55096.557792020452</v>
      </c>
      <c r="AI174" s="19"/>
      <c r="AK174" s="30">
        <f t="shared" ref="AK174" si="329">AK172+AK165</f>
        <v>55472.984070972336</v>
      </c>
      <c r="AL174" s="19"/>
      <c r="AN174" s="30">
        <f t="shared" ref="AN174" si="330">AN172+AN165</f>
        <v>56046.61853347798</v>
      </c>
      <c r="AO174" s="19"/>
      <c r="AQ174" s="30">
        <f t="shared" ref="AQ174" si="331">AQ172+AQ165</f>
        <v>47081.917748708722</v>
      </c>
      <c r="AR174" s="19"/>
      <c r="AT174" s="30">
        <f t="shared" ref="AT174" si="332">AT172+AT165</f>
        <v>49272.818803787275</v>
      </c>
      <c r="AU174" s="19"/>
      <c r="AW174" s="30">
        <f t="shared" ref="AW174" si="333">AW172+AW165</f>
        <v>47315.382908855194</v>
      </c>
      <c r="AX174" s="19"/>
      <c r="AZ174" s="30">
        <f t="shared" ref="AZ174" si="334">AZ172+AZ165</f>
        <v>57353.508493671208</v>
      </c>
    </row>
    <row r="175" spans="2:52" ht="18" customHeight="1" x14ac:dyDescent="0.3">
      <c r="B175" s="19"/>
      <c r="H175" s="19"/>
      <c r="J175" s="6"/>
      <c r="K175" s="19"/>
      <c r="M175" s="6"/>
      <c r="N175" s="19"/>
      <c r="P175" s="6"/>
      <c r="Q175" s="19"/>
      <c r="S175" s="6"/>
      <c r="T175" s="19"/>
      <c r="V175" s="6"/>
      <c r="W175" s="19"/>
      <c r="Y175" s="6"/>
      <c r="Z175" s="19"/>
      <c r="AB175" s="6"/>
      <c r="AC175" s="19"/>
      <c r="AE175" s="6"/>
      <c r="AF175" s="19"/>
      <c r="AH175" s="6"/>
      <c r="AI175" s="19"/>
      <c r="AK175" s="6"/>
      <c r="AL175" s="19"/>
      <c r="AN175" s="6"/>
      <c r="AO175" s="19"/>
      <c r="AQ175" s="6"/>
      <c r="AR175" s="19"/>
      <c r="AT175" s="6"/>
      <c r="AU175" s="19"/>
      <c r="AW175" s="6"/>
      <c r="AX175" s="19"/>
      <c r="AZ175" s="6"/>
    </row>
    <row r="176" spans="2:52" ht="18" customHeight="1" x14ac:dyDescent="0.3">
      <c r="B176" s="19"/>
      <c r="H176" s="19"/>
      <c r="J176" s="6"/>
      <c r="K176" s="19"/>
      <c r="M176" s="6"/>
      <c r="N176" s="19"/>
      <c r="P176" s="6"/>
      <c r="Q176" s="19"/>
      <c r="S176" s="6"/>
      <c r="T176" s="19"/>
      <c r="V176" s="6"/>
      <c r="W176" s="19"/>
      <c r="Y176" s="6"/>
      <c r="Z176" s="19"/>
      <c r="AB176" s="6"/>
      <c r="AC176" s="19"/>
      <c r="AE176" s="6"/>
      <c r="AF176" s="19"/>
      <c r="AH176" s="6"/>
      <c r="AI176" s="19"/>
      <c r="AK176" s="6"/>
      <c r="AL176" s="19"/>
      <c r="AN176" s="6"/>
      <c r="AO176" s="19"/>
      <c r="AQ176" s="6"/>
      <c r="AR176" s="19"/>
      <c r="AT176" s="6"/>
      <c r="AU176" s="19"/>
      <c r="AW176" s="6"/>
      <c r="AX176" s="19"/>
      <c r="AZ176" s="6"/>
    </row>
    <row r="177" spans="1:52" ht="18" customHeight="1" x14ac:dyDescent="0.3">
      <c r="A177" s="17"/>
      <c r="B177" s="20" t="s">
        <v>156</v>
      </c>
      <c r="H177" s="19"/>
      <c r="J177" s="6"/>
      <c r="K177" s="19"/>
      <c r="M177" s="6"/>
      <c r="N177" s="19"/>
      <c r="P177" s="6"/>
      <c r="Q177" s="19"/>
      <c r="S177" s="6"/>
      <c r="T177" s="19"/>
      <c r="V177" s="6"/>
      <c r="W177" s="19"/>
      <c r="Y177" s="6"/>
      <c r="Z177" s="19"/>
      <c r="AB177" s="6"/>
      <c r="AC177" s="19"/>
      <c r="AE177" s="6"/>
      <c r="AF177" s="19"/>
      <c r="AH177" s="6"/>
      <c r="AI177" s="19"/>
      <c r="AK177" s="6"/>
      <c r="AL177" s="19"/>
      <c r="AN177" s="6"/>
      <c r="AO177" s="19"/>
      <c r="AQ177" s="6"/>
      <c r="AR177" s="19"/>
      <c r="AT177" s="6"/>
      <c r="AU177" s="19"/>
      <c r="AW177" s="6"/>
      <c r="AX177" s="19"/>
      <c r="AZ177" s="6"/>
    </row>
    <row r="178" spans="1:52" ht="18" customHeight="1" x14ac:dyDescent="0.3">
      <c r="B178" s="19"/>
      <c r="H178" s="19"/>
      <c r="J178" s="6"/>
      <c r="K178" s="19"/>
      <c r="M178" s="6"/>
      <c r="N178" s="19"/>
      <c r="P178" s="6"/>
      <c r="Q178" s="19"/>
      <c r="S178" s="6"/>
      <c r="T178" s="19"/>
      <c r="V178" s="6"/>
      <c r="W178" s="19"/>
      <c r="Y178" s="6"/>
      <c r="Z178" s="19"/>
      <c r="AB178" s="6"/>
      <c r="AC178" s="19"/>
      <c r="AE178" s="6"/>
      <c r="AF178" s="19"/>
      <c r="AH178" s="6"/>
      <c r="AI178" s="19"/>
      <c r="AK178" s="6"/>
      <c r="AL178" s="19"/>
      <c r="AN178" s="6"/>
      <c r="AO178" s="19"/>
      <c r="AQ178" s="6"/>
      <c r="AR178" s="19"/>
      <c r="AT178" s="6"/>
      <c r="AU178" s="19"/>
      <c r="AW178" s="42"/>
      <c r="AX178" s="19"/>
      <c r="AZ178" s="48"/>
    </row>
    <row r="179" spans="1:52" ht="18" customHeight="1" x14ac:dyDescent="0.3">
      <c r="B179" s="21" t="s">
        <v>157</v>
      </c>
      <c r="H179" s="19"/>
      <c r="J179" s="6"/>
      <c r="K179" s="19"/>
      <c r="M179" s="6"/>
      <c r="N179" s="19"/>
      <c r="P179" s="6"/>
      <c r="Q179" s="19"/>
      <c r="S179" s="6"/>
      <c r="T179" s="19"/>
      <c r="V179" s="6"/>
      <c r="W179" s="19"/>
      <c r="Y179" s="6"/>
      <c r="Z179" s="19"/>
      <c r="AB179" s="6"/>
      <c r="AC179" s="19"/>
      <c r="AE179" s="6"/>
      <c r="AF179" s="19"/>
      <c r="AH179" s="6"/>
      <c r="AI179" s="19"/>
      <c r="AK179" s="6"/>
      <c r="AL179" s="19"/>
      <c r="AN179" s="6"/>
      <c r="AO179" s="19"/>
      <c r="AQ179" s="6"/>
      <c r="AR179" s="19"/>
      <c r="AT179" s="48"/>
      <c r="AU179" s="19"/>
      <c r="AW179" s="48"/>
      <c r="AX179" s="19"/>
      <c r="AZ179" s="48">
        <f>AZ180-AW180</f>
        <v>705.30806802993015</v>
      </c>
    </row>
    <row r="180" spans="1:52" ht="18" customHeight="1" x14ac:dyDescent="0.3">
      <c r="B180" s="22" t="s">
        <v>158</v>
      </c>
      <c r="C180" s="1">
        <v>8</v>
      </c>
      <c r="D180" s="1" t="s">
        <v>131</v>
      </c>
      <c r="E180" s="23" t="s">
        <v>18</v>
      </c>
      <c r="F180" s="8" t="s">
        <v>121</v>
      </c>
      <c r="G180" s="1" t="s">
        <v>145</v>
      </c>
      <c r="H180" s="24">
        <v>8835.9999999999982</v>
      </c>
      <c r="I180" s="25">
        <f>J180*10^6/H180</f>
        <v>42287.429590233289</v>
      </c>
      <c r="J180" s="26">
        <v>373.65172785930127</v>
      </c>
      <c r="K180" s="24">
        <v>12277.749118617081</v>
      </c>
      <c r="L180" s="25">
        <f>M180*10^6/K180</f>
        <v>30119.182269774548</v>
      </c>
      <c r="M180" s="26">
        <v>369.79576356619168</v>
      </c>
      <c r="N180" s="24">
        <v>1836.6331622385951</v>
      </c>
      <c r="O180" s="25">
        <f>P180*10^6/N180</f>
        <v>41225.865315999341</v>
      </c>
      <c r="P180" s="26">
        <v>75.716791381346283</v>
      </c>
      <c r="Q180" s="24">
        <v>3991.0608453895957</v>
      </c>
      <c r="R180" s="25">
        <f>S180*10^6/Q180</f>
        <v>41225.865315999341</v>
      </c>
      <c r="S180" s="26">
        <v>164.53493687998994</v>
      </c>
      <c r="T180" s="24">
        <v>5732.3556513544681</v>
      </c>
      <c r="U180" s="25">
        <f>V180*10^6/T180</f>
        <v>38995.534446800099</v>
      </c>
      <c r="V180" s="26">
        <v>223.53627226370236</v>
      </c>
      <c r="W180" s="24">
        <v>4997.1203938047774</v>
      </c>
      <c r="X180" s="25">
        <f>Y180*10^6/W180</f>
        <v>38359.862310079443</v>
      </c>
      <c r="Y180" s="26">
        <v>191.68885025324124</v>
      </c>
      <c r="Z180" s="24">
        <v>5459.557867086527</v>
      </c>
      <c r="AA180" s="25">
        <f>AB180*10^6/Z180</f>
        <v>37334.157827990166</v>
      </c>
      <c r="AB180" s="26">
        <v>203.82799508085375</v>
      </c>
      <c r="AC180" s="24">
        <v>6548.4834398075418</v>
      </c>
      <c r="AD180" s="25">
        <f>AE180*10^6/AC180</f>
        <v>34465.085696610906</v>
      </c>
      <c r="AE180" s="26">
        <v>225.6940429358043</v>
      </c>
      <c r="AF180" s="24">
        <v>6726.0478344121757</v>
      </c>
      <c r="AG180" s="25">
        <f>AH180*10^6/AF180</f>
        <v>37938.773276728927</v>
      </c>
      <c r="AH180" s="26">
        <v>255.17800383819713</v>
      </c>
      <c r="AI180" s="24">
        <v>9334.75527640164</v>
      </c>
      <c r="AJ180" s="25">
        <f>AK180*10^6/AI180</f>
        <v>37127.384105410922</v>
      </c>
      <c r="AK180" s="26">
        <v>346.57504467697504</v>
      </c>
      <c r="AL180" s="24">
        <v>9057.0432763266144</v>
      </c>
      <c r="AM180" s="25">
        <f>AN180*10^6/AL180</f>
        <v>38523.038430551926</v>
      </c>
      <c r="AN180" s="26">
        <v>348.90482620110208</v>
      </c>
      <c r="AO180" s="24">
        <v>10127.173532656432</v>
      </c>
      <c r="AP180" s="25">
        <f>AQ180*10^6/AO180</f>
        <v>40731.121903285632</v>
      </c>
      <c r="AQ180" s="26">
        <v>412.49113969435689</v>
      </c>
      <c r="AR180" s="24">
        <v>13681.63647877631</v>
      </c>
      <c r="AS180" s="25">
        <f>AT180*10^6/AR180</f>
        <v>30119.182269774548</v>
      </c>
      <c r="AT180" s="26">
        <v>412.07970285306016</v>
      </c>
      <c r="AU180" s="24">
        <v>18191.497001256092</v>
      </c>
      <c r="AV180" s="25">
        <f>AW180*10^6/AU180</f>
        <v>32024.546701344483</v>
      </c>
      <c r="AW180" s="26">
        <v>582.57444528409383</v>
      </c>
      <c r="AX180" s="24">
        <v>37528.91507345745</v>
      </c>
      <c r="AY180" s="25">
        <f>AZ180*10^6/AX180</f>
        <v>34317.072870163691</v>
      </c>
      <c r="AZ180" s="26">
        <v>1287.882513314024</v>
      </c>
    </row>
    <row r="181" spans="1:52" ht="18" customHeight="1" x14ac:dyDescent="0.3">
      <c r="B181" s="22" t="s">
        <v>159</v>
      </c>
      <c r="C181" s="1">
        <v>8</v>
      </c>
      <c r="D181" s="1" t="s">
        <v>131</v>
      </c>
      <c r="E181" s="23" t="s">
        <v>18</v>
      </c>
      <c r="F181" s="8" t="s">
        <v>121</v>
      </c>
      <c r="G181" s="1" t="s">
        <v>160</v>
      </c>
      <c r="H181" s="24">
        <v>1312</v>
      </c>
      <c r="I181" s="25">
        <f>J181*10^6/H181</f>
        <v>23573.106796116503</v>
      </c>
      <c r="J181" s="26">
        <v>30.927916116504854</v>
      </c>
      <c r="K181" s="24">
        <v>1317</v>
      </c>
      <c r="L181" s="25">
        <f>M181*10^6/K181</f>
        <v>23573.106796116506</v>
      </c>
      <c r="M181" s="26">
        <v>31.045781650485438</v>
      </c>
      <c r="N181" s="24">
        <v>890</v>
      </c>
      <c r="O181" s="25">
        <f>P181*10^6/N181</f>
        <v>23573.106796116503</v>
      </c>
      <c r="P181" s="26">
        <v>20.98006504854369</v>
      </c>
      <c r="Q181" s="24">
        <v>647</v>
      </c>
      <c r="R181" s="25">
        <f>S181*10^6/Q181</f>
        <v>23573.106796116503</v>
      </c>
      <c r="S181" s="26">
        <v>15.251800097087377</v>
      </c>
      <c r="T181" s="24">
        <v>562</v>
      </c>
      <c r="U181" s="25">
        <f>V181*10^6/T181</f>
        <v>23573.106796116506</v>
      </c>
      <c r="V181" s="26">
        <v>13.248086019417476</v>
      </c>
      <c r="W181" s="24">
        <v>562</v>
      </c>
      <c r="X181" s="25">
        <f>Y181*10^6/W181</f>
        <v>23573.106796116506</v>
      </c>
      <c r="Y181" s="26">
        <v>13.248086019417476</v>
      </c>
      <c r="Z181" s="24">
        <v>666</v>
      </c>
      <c r="AA181" s="25">
        <f>AB181*10^6/Z181</f>
        <v>23573.106796116503</v>
      </c>
      <c r="AB181" s="26">
        <v>15.699689126213592</v>
      </c>
      <c r="AC181" s="24">
        <v>856</v>
      </c>
      <c r="AD181" s="25">
        <f>AE181*10^6/AC181</f>
        <v>23573.106796116503</v>
      </c>
      <c r="AE181" s="26">
        <v>20.178579417475728</v>
      </c>
      <c r="AF181" s="24">
        <v>1009</v>
      </c>
      <c r="AG181" s="25">
        <f>AH181*10^6/AF181</f>
        <v>23573.10679611651</v>
      </c>
      <c r="AH181" s="26">
        <v>23.785264757281556</v>
      </c>
      <c r="AI181" s="24">
        <v>935</v>
      </c>
      <c r="AJ181" s="25">
        <f>AK181*10^6/AI181</f>
        <v>23540</v>
      </c>
      <c r="AK181" s="26">
        <v>22.009900000000002</v>
      </c>
      <c r="AL181" s="24">
        <v>1303</v>
      </c>
      <c r="AM181" s="25">
        <f>AN181*10^6/AL181</f>
        <v>24720.300000000003</v>
      </c>
      <c r="AN181" s="26">
        <v>32.210550900000001</v>
      </c>
      <c r="AO181" s="24">
        <v>1696</v>
      </c>
      <c r="AP181" s="25">
        <f>AQ181*10^6/AO181</f>
        <v>26150.300000000003</v>
      </c>
      <c r="AQ181" s="26">
        <v>44.350908800000006</v>
      </c>
      <c r="AR181" s="24">
        <v>2588</v>
      </c>
      <c r="AS181" s="25">
        <f>AT181*10^6/AR181</f>
        <v>27820.100000000006</v>
      </c>
      <c r="AT181" s="26">
        <v>71.99841880000001</v>
      </c>
      <c r="AU181" s="24">
        <v>904</v>
      </c>
      <c r="AV181" s="25">
        <f>AW181*10^6/AU181</f>
        <v>30661.4</v>
      </c>
      <c r="AW181" s="26">
        <v>27.717905600000002</v>
      </c>
      <c r="AX181" s="24">
        <v>1031.6235294117646</v>
      </c>
      <c r="AY181" s="25">
        <f>AZ181*10^6/AX181</f>
        <v>33942.169800000003</v>
      </c>
      <c r="AZ181" s="26">
        <v>35.015541004969414</v>
      </c>
    </row>
    <row r="182" spans="1:52" ht="18" customHeight="1" x14ac:dyDescent="0.3">
      <c r="B182" s="22"/>
      <c r="E182" s="45"/>
      <c r="F182" s="8"/>
      <c r="H182" s="19"/>
      <c r="J182" s="40"/>
      <c r="K182" s="19"/>
      <c r="M182" s="40"/>
      <c r="N182" s="19"/>
      <c r="P182" s="40"/>
      <c r="Q182" s="19"/>
      <c r="S182" s="40"/>
      <c r="T182" s="19"/>
      <c r="V182" s="40"/>
      <c r="W182" s="19"/>
      <c r="Y182" s="40"/>
      <c r="Z182" s="19"/>
      <c r="AB182" s="40"/>
      <c r="AC182" s="19"/>
      <c r="AE182" s="40"/>
      <c r="AF182" s="19"/>
      <c r="AH182" s="40"/>
      <c r="AI182" s="19"/>
      <c r="AK182" s="40"/>
      <c r="AL182" s="19"/>
      <c r="AN182" s="40"/>
      <c r="AO182" s="19"/>
      <c r="AQ182" s="40"/>
      <c r="AR182" s="19"/>
      <c r="AT182" s="40"/>
      <c r="AU182" s="19"/>
      <c r="AW182" s="40"/>
      <c r="AX182" s="19"/>
      <c r="AZ182" s="40"/>
    </row>
    <row r="183" spans="1:52" ht="18" customHeight="1" x14ac:dyDescent="0.3">
      <c r="B183" s="27" t="s">
        <v>157</v>
      </c>
      <c r="C183" s="28"/>
      <c r="D183" s="28"/>
      <c r="E183" s="28"/>
      <c r="F183" s="28"/>
      <c r="G183" s="28"/>
      <c r="H183" s="19"/>
      <c r="J183" s="30">
        <f t="shared" ref="J183" si="335">SUM(J180:J181)</f>
        <v>404.57964397580611</v>
      </c>
      <c r="K183" s="19"/>
      <c r="M183" s="30">
        <f t="shared" ref="M183" si="336">SUM(M180:M181)</f>
        <v>400.8415452166771</v>
      </c>
      <c r="N183" s="19"/>
      <c r="P183" s="30">
        <f>SUM(P180:P181)</f>
        <v>96.696856429889976</v>
      </c>
      <c r="Q183" s="19"/>
      <c r="S183" s="30">
        <f t="shared" ref="S183" si="337">SUM(S180:S181)</f>
        <v>179.78673697707731</v>
      </c>
      <c r="T183" s="19"/>
      <c r="V183" s="30">
        <f t="shared" ref="V183" si="338">SUM(V180:V181)</f>
        <v>236.78435828311984</v>
      </c>
      <c r="W183" s="19"/>
      <c r="Y183" s="30">
        <f t="shared" ref="Y183" si="339">SUM(Y180:Y181)</f>
        <v>204.93693627265873</v>
      </c>
      <c r="Z183" s="19"/>
      <c r="AB183" s="30">
        <f t="shared" ref="AB183" si="340">SUM(AB180:AB181)</f>
        <v>219.52768420706735</v>
      </c>
      <c r="AC183" s="19"/>
      <c r="AE183" s="30">
        <f t="shared" ref="AE183" si="341">SUM(AE180:AE181)</f>
        <v>245.87262235328004</v>
      </c>
      <c r="AF183" s="19"/>
      <c r="AH183" s="30">
        <f t="shared" ref="AH183" si="342">SUM(AH180:AH181)</f>
        <v>278.96326859547867</v>
      </c>
      <c r="AI183" s="19"/>
      <c r="AK183" s="30">
        <f t="shared" ref="AK183" si="343">SUM(AK180:AK181)</f>
        <v>368.58494467697506</v>
      </c>
      <c r="AL183" s="19"/>
      <c r="AN183" s="30">
        <f t="shared" ref="AN183" si="344">SUM(AN180:AN181)</f>
        <v>381.11537710110207</v>
      </c>
      <c r="AO183" s="19"/>
      <c r="AQ183" s="30">
        <f t="shared" ref="AQ183" si="345">SUM(AQ180:AQ181)</f>
        <v>456.8420484943569</v>
      </c>
      <c r="AR183" s="19"/>
      <c r="AT183" s="30">
        <f t="shared" ref="AT183" si="346">SUM(AT180:AT181)</f>
        <v>484.07812165306018</v>
      </c>
      <c r="AU183" s="19"/>
      <c r="AW183" s="30">
        <f t="shared" ref="AW183" si="347">SUM(AW180:AW181)</f>
        <v>610.29235088409382</v>
      </c>
      <c r="AX183" s="19"/>
      <c r="AZ183" s="30">
        <f t="shared" ref="AZ183" si="348">SUM(AZ180:AZ181)</f>
        <v>1322.8980543189934</v>
      </c>
    </row>
    <row r="184" spans="1:52" ht="18" customHeight="1" x14ac:dyDescent="0.3">
      <c r="B184" s="19"/>
      <c r="H184" s="19"/>
      <c r="J184" s="6"/>
      <c r="K184" s="19"/>
      <c r="M184" s="6"/>
      <c r="N184" s="19"/>
      <c r="P184" s="6"/>
      <c r="Q184" s="19"/>
      <c r="S184" s="6"/>
      <c r="T184" s="19"/>
      <c r="V184" s="6"/>
      <c r="W184" s="19"/>
      <c r="Y184" s="6"/>
      <c r="Z184" s="19"/>
      <c r="AB184" s="6"/>
      <c r="AC184" s="19"/>
      <c r="AE184" s="6"/>
      <c r="AF184" s="19"/>
      <c r="AH184" s="6"/>
      <c r="AI184" s="19"/>
      <c r="AK184" s="6"/>
      <c r="AL184" s="19"/>
      <c r="AN184" s="6"/>
      <c r="AO184" s="19"/>
      <c r="AQ184" s="6"/>
      <c r="AR184" s="19"/>
      <c r="AT184" s="6"/>
      <c r="AU184" s="49">
        <f>SUM(AU186,AU188,AU193)</f>
        <v>474.5</v>
      </c>
      <c r="AW184" s="42"/>
      <c r="AX184" s="49">
        <f>SUM(AX186,AX188,AX193)</f>
        <v>1506.5529411764708</v>
      </c>
      <c r="AZ184" s="42"/>
    </row>
    <row r="185" spans="1:52" ht="18" customHeight="1" x14ac:dyDescent="0.3">
      <c r="B185" s="21" t="s">
        <v>161</v>
      </c>
      <c r="H185" s="19"/>
      <c r="J185" s="6"/>
      <c r="K185" s="19"/>
      <c r="M185" s="6"/>
      <c r="N185" s="19"/>
      <c r="P185" s="6"/>
      <c r="Q185" s="19"/>
      <c r="S185" s="6"/>
      <c r="T185" s="19"/>
      <c r="V185" s="6"/>
      <c r="W185" s="19"/>
      <c r="Y185" s="6"/>
      <c r="Z185" s="19"/>
      <c r="AB185" s="6"/>
      <c r="AC185" s="19"/>
      <c r="AE185" s="6"/>
      <c r="AF185" s="19"/>
      <c r="AH185" s="6"/>
      <c r="AI185" s="19"/>
      <c r="AK185" s="6"/>
      <c r="AL185" s="19"/>
      <c r="AN185" s="6"/>
      <c r="AO185" s="19"/>
      <c r="AQ185" s="6"/>
      <c r="AR185" s="19"/>
      <c r="AT185" s="48"/>
      <c r="AU185" s="49">
        <f>SUM(AU187,AU189,AU194)</f>
        <v>3664</v>
      </c>
      <c r="AW185" s="42"/>
      <c r="AX185" s="49">
        <f>SUM(AX187,AX189,AX194)</f>
        <v>3822.6532210397841</v>
      </c>
      <c r="AZ185" s="48"/>
    </row>
    <row r="186" spans="1:52" ht="18" customHeight="1" x14ac:dyDescent="0.3">
      <c r="B186" s="22" t="s">
        <v>162</v>
      </c>
      <c r="C186" s="1">
        <v>8</v>
      </c>
      <c r="D186" s="1" t="s">
        <v>131</v>
      </c>
      <c r="E186" s="23" t="s">
        <v>18</v>
      </c>
      <c r="F186" s="8" t="s">
        <v>121</v>
      </c>
      <c r="G186" s="1" t="s">
        <v>348</v>
      </c>
      <c r="H186" s="19"/>
      <c r="J186" s="6"/>
      <c r="K186" s="19"/>
      <c r="M186" s="6"/>
      <c r="N186" s="24">
        <v>21</v>
      </c>
      <c r="O186" s="25">
        <f>P186*10^6/N186</f>
        <v>220000</v>
      </c>
      <c r="P186" s="26">
        <v>4.62</v>
      </c>
      <c r="Q186" s="24">
        <v>0</v>
      </c>
      <c r="R186" s="25" t="e">
        <f>S186*10^6/Q186</f>
        <v>#DIV/0!</v>
      </c>
      <c r="S186" s="26">
        <v>0</v>
      </c>
      <c r="T186" s="24">
        <v>12</v>
      </c>
      <c r="U186" s="25">
        <f>V186*10^6/T186</f>
        <v>220000</v>
      </c>
      <c r="V186" s="26">
        <v>2.64</v>
      </c>
      <c r="W186" s="24">
        <v>11</v>
      </c>
      <c r="X186" s="25">
        <f>Y186*10^6/W186</f>
        <v>220000</v>
      </c>
      <c r="Y186" s="26">
        <v>2.42</v>
      </c>
      <c r="Z186" s="24">
        <v>4</v>
      </c>
      <c r="AA186" s="25">
        <f>AB186*10^6/Z186</f>
        <v>220000</v>
      </c>
      <c r="AB186" s="26">
        <v>0.88</v>
      </c>
      <c r="AC186" s="24">
        <v>1</v>
      </c>
      <c r="AD186" s="25">
        <f>AE186*10^6/AC186</f>
        <v>220000</v>
      </c>
      <c r="AE186" s="26">
        <v>0.22</v>
      </c>
      <c r="AF186" s="24">
        <v>10</v>
      </c>
      <c r="AG186" s="25">
        <f>AH186*10^6/AF186</f>
        <v>220000</v>
      </c>
      <c r="AH186" s="26">
        <v>2.2000000000000002</v>
      </c>
      <c r="AI186" s="24">
        <v>9</v>
      </c>
      <c r="AJ186" s="25">
        <f>AK186*10^6/AI186</f>
        <v>220000</v>
      </c>
      <c r="AK186" s="26">
        <v>1.98</v>
      </c>
      <c r="AL186" s="24">
        <v>34</v>
      </c>
      <c r="AM186" s="25">
        <f>AN186*10^6/AL186</f>
        <v>220000</v>
      </c>
      <c r="AN186" s="26">
        <v>7.48</v>
      </c>
      <c r="AO186" s="24">
        <v>40</v>
      </c>
      <c r="AP186" s="25">
        <f>AQ186*10^6/AO186</f>
        <v>220000</v>
      </c>
      <c r="AQ186" s="26">
        <v>8.8000000000000007</v>
      </c>
      <c r="AR186" s="24">
        <v>50</v>
      </c>
      <c r="AS186" s="25">
        <f>AT186*10^6/AR186</f>
        <v>220000</v>
      </c>
      <c r="AT186" s="26">
        <v>11</v>
      </c>
      <c r="AU186" s="24">
        <v>454.5</v>
      </c>
      <c r="AV186" s="25">
        <f>AW186*10^6/AU186</f>
        <v>220000</v>
      </c>
      <c r="AW186" s="26">
        <v>99.99</v>
      </c>
      <c r="AX186" s="24">
        <v>1449.0529411764708</v>
      </c>
      <c r="AY186" s="25">
        <f>AZ186*10^6/AX186</f>
        <v>220000</v>
      </c>
      <c r="AZ186" s="26">
        <v>318.79164705882357</v>
      </c>
    </row>
    <row r="187" spans="1:52" ht="18" customHeight="1" x14ac:dyDescent="0.3">
      <c r="B187" s="22" t="s">
        <v>163</v>
      </c>
      <c r="C187" s="1">
        <v>8</v>
      </c>
      <c r="D187" s="1" t="s">
        <v>131</v>
      </c>
      <c r="E187" s="23" t="s">
        <v>18</v>
      </c>
      <c r="F187" s="8" t="s">
        <v>121</v>
      </c>
      <c r="G187" s="1" t="s">
        <v>164</v>
      </c>
      <c r="H187" s="24">
        <v>1598.1737044145871</v>
      </c>
      <c r="I187" s="25">
        <f>J187*10^6/H187</f>
        <v>95812.247527424974</v>
      </c>
      <c r="J187" s="26">
        <v>153.12461455919211</v>
      </c>
      <c r="K187" s="24">
        <v>1946.0279617365709</v>
      </c>
      <c r="L187" s="25">
        <f>M187*10^6/K187</f>
        <v>94854.125052150717</v>
      </c>
      <c r="M187" s="26">
        <v>184.58877963754267</v>
      </c>
      <c r="N187" s="24">
        <v>53.597346563559611</v>
      </c>
      <c r="O187" s="25">
        <f>P187*10^6/N187</f>
        <v>100750.00000000001</v>
      </c>
      <c r="P187" s="26">
        <v>5.3999326662786311</v>
      </c>
      <c r="Q187" s="24">
        <v>39.765773256834542</v>
      </c>
      <c r="R187" s="25">
        <f>S187*10^6/Q187</f>
        <v>100750</v>
      </c>
      <c r="S187" s="26">
        <v>4.00640165562608</v>
      </c>
      <c r="T187" s="24">
        <v>50.139453236878346</v>
      </c>
      <c r="U187" s="25">
        <f>V187*10^6/T187</f>
        <v>100750</v>
      </c>
      <c r="V187" s="26">
        <v>5.0515499136154931</v>
      </c>
      <c r="W187" s="24">
        <v>172.03019300239293</v>
      </c>
      <c r="X187" s="25">
        <f>Y187*10^6/W187</f>
        <v>100749.99999999999</v>
      </c>
      <c r="Y187" s="26">
        <v>17.332041944991087</v>
      </c>
      <c r="Z187" s="24">
        <v>119.29731977050365</v>
      </c>
      <c r="AA187" s="25">
        <f>AB187*10^6/Z187</f>
        <v>100749.99999999999</v>
      </c>
      <c r="AB187" s="26">
        <v>12.019204966878242</v>
      </c>
      <c r="AC187" s="24">
        <v>286.14067278287467</v>
      </c>
      <c r="AD187" s="25">
        <f>AE187*10^6/AC187</f>
        <v>99742.5</v>
      </c>
      <c r="AE187" s="26">
        <v>28.540386055045875</v>
      </c>
      <c r="AF187" s="24">
        <v>751.61157024793386</v>
      </c>
      <c r="AG187" s="25">
        <f>AH187*10^6/AF187</f>
        <v>98745.074999999983</v>
      </c>
      <c r="AH187" s="26">
        <v>74.217940874999982</v>
      </c>
      <c r="AI187" s="24">
        <v>1067.2677304964539</v>
      </c>
      <c r="AJ187" s="25">
        <f>AK187*10^6/AI187</f>
        <v>97757.624249999993</v>
      </c>
      <c r="AK187" s="26">
        <v>104.33355777202259</v>
      </c>
      <c r="AL187" s="24">
        <v>1283.5824436536177</v>
      </c>
      <c r="AM187" s="25">
        <f>AN187*10^6/AL187</f>
        <v>96780.04800749998</v>
      </c>
      <c r="AN187" s="26">
        <v>124.22517051838125</v>
      </c>
      <c r="AO187" s="24">
        <v>1598.1737044145871</v>
      </c>
      <c r="AP187" s="25">
        <f>AQ187*10^6/AO187</f>
        <v>95812.247527424974</v>
      </c>
      <c r="AQ187" s="26">
        <v>153.12461455919211</v>
      </c>
      <c r="AR187" s="24">
        <v>1946.0279617365709</v>
      </c>
      <c r="AS187" s="25">
        <f>AT187*10^6/AR187</f>
        <v>94854.125052150717</v>
      </c>
      <c r="AT187" s="26">
        <v>184.58877963754267</v>
      </c>
      <c r="AU187" s="24">
        <v>2131</v>
      </c>
      <c r="AV187" s="25">
        <f>AW187*10^6/AU187</f>
        <v>93905.583801629225</v>
      </c>
      <c r="AW187" s="26">
        <v>200.11279908127187</v>
      </c>
      <c r="AX187" s="24">
        <v>1981.6806806806808</v>
      </c>
      <c r="AY187" s="25">
        <f>AZ187*10^6/AX187</f>
        <v>92966.527963612927</v>
      </c>
      <c r="AZ187" s="26">
        <v>184.22997241545201</v>
      </c>
    </row>
    <row r="188" spans="1:52" ht="18" customHeight="1" x14ac:dyDescent="0.3">
      <c r="B188" s="22" t="s">
        <v>165</v>
      </c>
      <c r="C188" s="1">
        <v>8</v>
      </c>
      <c r="D188" s="1" t="s">
        <v>131</v>
      </c>
      <c r="E188" s="23" t="s">
        <v>18</v>
      </c>
      <c r="F188" s="8" t="s">
        <v>121</v>
      </c>
      <c r="G188" s="1" t="s">
        <v>349</v>
      </c>
      <c r="H188" s="39"/>
      <c r="I188" s="25"/>
      <c r="J188" s="40"/>
      <c r="K188" s="39"/>
      <c r="L188" s="25"/>
      <c r="M188" s="40"/>
      <c r="N188" s="24">
        <v>0</v>
      </c>
      <c r="O188" s="25" t="e">
        <f>P188*10^6/N188</f>
        <v>#DIV/0!</v>
      </c>
      <c r="P188" s="26">
        <v>0</v>
      </c>
      <c r="Q188" s="24">
        <v>2</v>
      </c>
      <c r="R188" s="25">
        <f>S188*10^6/Q188</f>
        <v>350000</v>
      </c>
      <c r="S188" s="26">
        <v>0.7</v>
      </c>
      <c r="T188" s="24">
        <v>26</v>
      </c>
      <c r="U188" s="25">
        <f>V188*10^6/T188</f>
        <v>350000</v>
      </c>
      <c r="V188" s="26">
        <v>9.1</v>
      </c>
      <c r="W188" s="24">
        <v>0</v>
      </c>
      <c r="X188" s="25" t="e">
        <f>Y188*10^6/W188</f>
        <v>#DIV/0!</v>
      </c>
      <c r="Y188" s="26">
        <v>0</v>
      </c>
      <c r="Z188" s="24">
        <v>0</v>
      </c>
      <c r="AA188" s="25" t="e">
        <f>AB188*10^6/Z188</f>
        <v>#DIV/0!</v>
      </c>
      <c r="AB188" s="26">
        <v>0</v>
      </c>
      <c r="AC188" s="24">
        <v>4</v>
      </c>
      <c r="AD188" s="25">
        <f>AE188*10^6/AC188</f>
        <v>350000</v>
      </c>
      <c r="AE188" s="26">
        <v>1.4</v>
      </c>
      <c r="AF188" s="24">
        <v>6</v>
      </c>
      <c r="AG188" s="25">
        <f>AH188*10^6/AF188</f>
        <v>350000</v>
      </c>
      <c r="AH188" s="26">
        <v>2.1</v>
      </c>
      <c r="AI188" s="24">
        <v>0</v>
      </c>
      <c r="AJ188" s="25" t="e">
        <f>AK188*10^6/AI188</f>
        <v>#DIV/0!</v>
      </c>
      <c r="AK188" s="26">
        <v>0</v>
      </c>
      <c r="AL188" s="24">
        <v>0</v>
      </c>
      <c r="AM188" s="25" t="e">
        <f>AN188*10^6/AL188</f>
        <v>#DIV/0!</v>
      </c>
      <c r="AN188" s="26">
        <v>0</v>
      </c>
      <c r="AO188" s="24">
        <v>1</v>
      </c>
      <c r="AP188" s="25">
        <f>AQ188*10^6/AO188</f>
        <v>350000</v>
      </c>
      <c r="AQ188" s="26">
        <v>0.35</v>
      </c>
      <c r="AR188" s="24">
        <v>0</v>
      </c>
      <c r="AS188" s="25" t="e">
        <f>AT188*10^6/AR188</f>
        <v>#DIV/0!</v>
      </c>
      <c r="AT188" s="26">
        <v>0</v>
      </c>
      <c r="AU188" s="24">
        <v>20</v>
      </c>
      <c r="AV188" s="25">
        <f>AW188*10^6/AU188</f>
        <v>460000</v>
      </c>
      <c r="AW188" s="26">
        <v>9.1999999999999993</v>
      </c>
      <c r="AX188" s="24">
        <v>57.5</v>
      </c>
      <c r="AY188" s="25">
        <f>AZ188*10^6/AX188</f>
        <v>460000</v>
      </c>
      <c r="AZ188" s="26">
        <v>26.45</v>
      </c>
    </row>
    <row r="189" spans="1:52" ht="18" customHeight="1" x14ac:dyDescent="0.3">
      <c r="B189" s="22" t="s">
        <v>166</v>
      </c>
      <c r="C189" s="1">
        <v>8</v>
      </c>
      <c r="D189" s="1" t="s">
        <v>131</v>
      </c>
      <c r="E189" s="23" t="s">
        <v>18</v>
      </c>
      <c r="F189" s="8" t="s">
        <v>121</v>
      </c>
      <c r="G189" s="1" t="s">
        <v>167</v>
      </c>
      <c r="H189" s="24">
        <v>420.11612284069122</v>
      </c>
      <c r="I189" s="25">
        <f>J189*10^6/H189</f>
        <v>200000</v>
      </c>
      <c r="J189" s="26">
        <v>84.023224568138247</v>
      </c>
      <c r="K189" s="24">
        <v>654.41648270787368</v>
      </c>
      <c r="L189" s="25">
        <f>M189*10^6/K189</f>
        <v>200000</v>
      </c>
      <c r="M189" s="26">
        <v>130.88329654157474</v>
      </c>
      <c r="N189" s="24">
        <v>64.484307584282632</v>
      </c>
      <c r="O189" s="25">
        <f>P189*10^6/N189</f>
        <v>200000</v>
      </c>
      <c r="P189" s="26">
        <v>12.896861516856527</v>
      </c>
      <c r="Q189" s="24">
        <v>47.843195949629035</v>
      </c>
      <c r="R189" s="25">
        <f>S189*10^6/Q189</f>
        <v>200000.00000000003</v>
      </c>
      <c r="S189" s="26">
        <v>9.5686391899258076</v>
      </c>
      <c r="T189" s="24">
        <v>60.324029675619229</v>
      </c>
      <c r="U189" s="25">
        <f>V189*10^6/T189</f>
        <v>200000</v>
      </c>
      <c r="V189" s="26">
        <v>12.064805935123847</v>
      </c>
      <c r="W189" s="24">
        <v>206.97382595600391</v>
      </c>
      <c r="X189" s="25">
        <f>Y189*10^6/W189</f>
        <v>199999.99999999997</v>
      </c>
      <c r="Y189" s="26">
        <v>41.394765191200776</v>
      </c>
      <c r="Z189" s="24">
        <v>143.52958784888713</v>
      </c>
      <c r="AA189" s="25">
        <f>AB189*10^6/Z189</f>
        <v>200000</v>
      </c>
      <c r="AB189" s="26">
        <v>28.705917569777426</v>
      </c>
      <c r="AC189" s="24">
        <v>344.26299694189595</v>
      </c>
      <c r="AD189" s="25">
        <f>AE189*10^6/AC189</f>
        <v>200000</v>
      </c>
      <c r="AE189" s="26">
        <v>68.85259938837919</v>
      </c>
      <c r="AF189" s="24">
        <v>314.62809917355378</v>
      </c>
      <c r="AG189" s="25">
        <f>AH189*10^6/AF189</f>
        <v>200000.00000000003</v>
      </c>
      <c r="AH189" s="26">
        <v>62.925619834710758</v>
      </c>
      <c r="AI189" s="24">
        <v>401.84574468085094</v>
      </c>
      <c r="AJ189" s="25">
        <f>AK189*10^6/AI189</f>
        <v>199999.99999999997</v>
      </c>
      <c r="AK189" s="26">
        <v>80.369148936170177</v>
      </c>
      <c r="AL189" s="24">
        <v>565.64650059312009</v>
      </c>
      <c r="AM189" s="25">
        <f>AN189*10^6/AL189</f>
        <v>200000</v>
      </c>
      <c r="AN189" s="26">
        <v>113.12930011862402</v>
      </c>
      <c r="AO189" s="24">
        <v>420.11612284069122</v>
      </c>
      <c r="AP189" s="25">
        <f>AQ189*10^6/AO189</f>
        <v>200000</v>
      </c>
      <c r="AQ189" s="26">
        <v>84.023224568138247</v>
      </c>
      <c r="AR189" s="24">
        <v>654.41648270787368</v>
      </c>
      <c r="AS189" s="25">
        <f>AT189*10^6/AR189</f>
        <v>200000</v>
      </c>
      <c r="AT189" s="26">
        <v>130.88329654157474</v>
      </c>
      <c r="AU189" s="24">
        <v>910</v>
      </c>
      <c r="AV189" s="25">
        <f>AW189*10^6/AU189</f>
        <v>200000</v>
      </c>
      <c r="AW189" s="26">
        <v>182</v>
      </c>
      <c r="AX189" s="24">
        <v>1300.5985350540636</v>
      </c>
      <c r="AY189" s="25">
        <f>AZ189*10^6/AX189</f>
        <v>200000.00000000003</v>
      </c>
      <c r="AZ189" s="26">
        <v>260.11970701081276</v>
      </c>
    </row>
    <row r="190" spans="1:52" ht="18" customHeight="1" x14ac:dyDescent="0.3">
      <c r="B190" s="22"/>
      <c r="E190" s="45"/>
      <c r="F190" s="8"/>
      <c r="H190" s="19"/>
      <c r="J190" s="40"/>
      <c r="K190" s="19"/>
      <c r="M190" s="40"/>
      <c r="N190" s="19"/>
      <c r="P190" s="40"/>
      <c r="Q190" s="19"/>
      <c r="S190" s="40"/>
      <c r="T190" s="19"/>
      <c r="V190" s="40"/>
      <c r="W190" s="19"/>
      <c r="Y190" s="40"/>
      <c r="Z190" s="19"/>
      <c r="AB190" s="40"/>
      <c r="AC190" s="19"/>
      <c r="AE190" s="40"/>
      <c r="AF190" s="19"/>
      <c r="AH190" s="40"/>
      <c r="AI190" s="19"/>
      <c r="AK190" s="40"/>
      <c r="AL190" s="19"/>
      <c r="AN190" s="40"/>
      <c r="AO190" s="19"/>
      <c r="AQ190" s="40"/>
      <c r="AR190" s="19"/>
      <c r="AT190" s="40"/>
      <c r="AU190" s="19"/>
      <c r="AW190" s="40"/>
      <c r="AX190" s="19"/>
      <c r="AZ190" s="40"/>
    </row>
    <row r="191" spans="1:52" ht="18" customHeight="1" x14ac:dyDescent="0.3">
      <c r="B191" s="27" t="s">
        <v>161</v>
      </c>
      <c r="C191" s="28"/>
      <c r="D191" s="28"/>
      <c r="E191" s="28"/>
      <c r="F191" s="28"/>
      <c r="G191" s="28"/>
      <c r="H191" s="19"/>
      <c r="J191" s="30">
        <f t="shared" ref="J191" si="349">SUM(J186:J189)</f>
        <v>237.14783912733037</v>
      </c>
      <c r="K191" s="19"/>
      <c r="M191" s="30">
        <f t="shared" ref="M191" si="350">SUM(M186:M189)</f>
        <v>315.47207617911738</v>
      </c>
      <c r="N191" s="19"/>
      <c r="P191" s="30">
        <f t="shared" ref="P191" si="351">SUM(P186:P189)</f>
        <v>22.91679418313516</v>
      </c>
      <c r="Q191" s="19"/>
      <c r="S191" s="30">
        <f t="shared" ref="S191" si="352">SUM(S186:S189)</f>
        <v>14.275040845551889</v>
      </c>
      <c r="T191" s="19"/>
      <c r="V191" s="30">
        <f t="shared" ref="V191" si="353">SUM(V186:V189)</f>
        <v>28.856355848739337</v>
      </c>
      <c r="W191" s="19"/>
      <c r="Y191" s="30">
        <f t="shared" ref="Y191" si="354">SUM(Y186:Y189)</f>
        <v>61.14680713619186</v>
      </c>
      <c r="Z191" s="19"/>
      <c r="AB191" s="30">
        <f t="shared" ref="AB191" si="355">SUM(AB186:AB189)</f>
        <v>41.605122536655671</v>
      </c>
      <c r="AC191" s="19"/>
      <c r="AE191" s="30">
        <f t="shared" ref="AE191" si="356">SUM(AE186:AE189)</f>
        <v>99.012985443425066</v>
      </c>
      <c r="AF191" s="19"/>
      <c r="AH191" s="30">
        <f t="shared" ref="AH191" si="357">SUM(AH186:AH189)</f>
        <v>141.44356070971074</v>
      </c>
      <c r="AI191" s="19"/>
      <c r="AK191" s="30">
        <f t="shared" ref="AK191" si="358">SUM(AK186:AK189)</f>
        <v>186.68270670819277</v>
      </c>
      <c r="AL191" s="19"/>
      <c r="AN191" s="30">
        <f t="shared" ref="AN191" si="359">SUM(AN186:AN189)</f>
        <v>244.83447063700527</v>
      </c>
      <c r="AO191" s="19"/>
      <c r="AQ191" s="30">
        <f t="shared" ref="AQ191" si="360">SUM(AQ186:AQ189)</f>
        <v>246.29783912733035</v>
      </c>
      <c r="AR191" s="19"/>
      <c r="AT191" s="30">
        <f t="shared" ref="AT191" si="361">SUM(AT186:AT189)</f>
        <v>326.47207617911738</v>
      </c>
      <c r="AU191" s="19"/>
      <c r="AW191" s="30">
        <f t="shared" ref="AW191" si="362">SUM(AW186:AW189)</f>
        <v>491.30279908127187</v>
      </c>
      <c r="AX191" s="19"/>
      <c r="AZ191" s="30">
        <f>SUM(AZ186:AZ189)</f>
        <v>789.5913264850883</v>
      </c>
    </row>
    <row r="192" spans="1:52" ht="18" customHeight="1" x14ac:dyDescent="0.3">
      <c r="B192" s="19"/>
      <c r="H192" s="19"/>
      <c r="J192" s="6"/>
      <c r="K192" s="19"/>
      <c r="M192" s="6"/>
      <c r="N192" s="19"/>
      <c r="P192" s="6"/>
      <c r="Q192" s="19"/>
      <c r="S192" s="6"/>
      <c r="T192" s="19"/>
      <c r="V192" s="6"/>
      <c r="W192" s="19"/>
      <c r="Y192" s="6"/>
      <c r="Z192" s="19"/>
      <c r="AB192" s="6"/>
      <c r="AC192" s="19"/>
      <c r="AE192" s="6"/>
      <c r="AF192" s="19"/>
      <c r="AH192" s="6"/>
      <c r="AI192" s="19"/>
      <c r="AK192" s="6"/>
      <c r="AL192" s="19"/>
      <c r="AN192" s="6"/>
      <c r="AO192" s="19"/>
      <c r="AQ192" s="6"/>
      <c r="AR192" s="19"/>
      <c r="AT192" s="6"/>
      <c r="AU192" s="19"/>
      <c r="AW192" s="6"/>
      <c r="AX192" s="19"/>
      <c r="AZ192" s="6"/>
    </row>
    <row r="193" spans="1:52" ht="18" customHeight="1" x14ac:dyDescent="0.3">
      <c r="B193" s="21" t="s">
        <v>168</v>
      </c>
      <c r="F193" s="8"/>
      <c r="H193" s="19"/>
      <c r="J193" s="6"/>
      <c r="K193" s="19"/>
      <c r="M193" s="6"/>
      <c r="N193" s="19"/>
      <c r="P193" s="6"/>
      <c r="Q193" s="19"/>
      <c r="S193" s="6"/>
      <c r="T193" s="19"/>
      <c r="V193" s="6"/>
      <c r="W193" s="19"/>
      <c r="Y193" s="6"/>
      <c r="Z193" s="19"/>
      <c r="AB193" s="6"/>
      <c r="AC193" s="19"/>
      <c r="AE193" s="6"/>
      <c r="AF193" s="19"/>
      <c r="AH193" s="6"/>
      <c r="AI193" s="19"/>
      <c r="AK193" s="6"/>
      <c r="AL193" s="19"/>
      <c r="AN193" s="6"/>
      <c r="AO193" s="19"/>
      <c r="AQ193" s="6"/>
      <c r="AR193" s="19"/>
      <c r="AT193" s="6"/>
      <c r="AU193" s="19"/>
      <c r="AW193" s="6"/>
      <c r="AX193" s="19"/>
      <c r="AZ193" s="6"/>
    </row>
    <row r="194" spans="1:52" ht="18" customHeight="1" x14ac:dyDescent="0.3">
      <c r="B194" s="22" t="s">
        <v>169</v>
      </c>
      <c r="C194" s="1">
        <v>8</v>
      </c>
      <c r="D194" s="1" t="s">
        <v>131</v>
      </c>
      <c r="E194" s="23" t="s">
        <v>18</v>
      </c>
      <c r="F194" s="8" t="s">
        <v>121</v>
      </c>
      <c r="G194" s="1" t="s">
        <v>37</v>
      </c>
      <c r="H194" s="24">
        <v>354</v>
      </c>
      <c r="I194" s="25">
        <f>J194*10^6/H194</f>
        <v>290000</v>
      </c>
      <c r="J194" s="26">
        <v>102.66</v>
      </c>
      <c r="K194" s="24">
        <v>658</v>
      </c>
      <c r="L194" s="25">
        <f>M194*10^6/K194</f>
        <v>290299.99999999994</v>
      </c>
      <c r="M194" s="26">
        <v>191.01739999999998</v>
      </c>
      <c r="N194" s="24">
        <v>4</v>
      </c>
      <c r="O194" s="25">
        <f>P194*10^6/N194</f>
        <v>263615.99999999994</v>
      </c>
      <c r="P194" s="26">
        <v>1.0544639999999998</v>
      </c>
      <c r="Q194" s="24">
        <v>3</v>
      </c>
      <c r="R194" s="25">
        <f>S194*10^6/Q194</f>
        <v>263616</v>
      </c>
      <c r="S194" s="26">
        <v>0.790848</v>
      </c>
      <c r="T194" s="24">
        <v>1</v>
      </c>
      <c r="U194" s="25">
        <f>V194*10^6/T194</f>
        <v>263615.99999999994</v>
      </c>
      <c r="V194" s="26">
        <v>0.26361599999999996</v>
      </c>
      <c r="W194" s="24">
        <v>0</v>
      </c>
      <c r="X194" s="25" t="e">
        <f>Y194*10^6/W194</f>
        <v>#DIV/0!</v>
      </c>
      <c r="Y194" s="26">
        <v>0</v>
      </c>
      <c r="Z194" s="24">
        <v>5</v>
      </c>
      <c r="AA194" s="25">
        <f>AB194*10^6/Z194</f>
        <v>263616</v>
      </c>
      <c r="AB194" s="26">
        <v>1.3180799999999999</v>
      </c>
      <c r="AC194" s="24">
        <v>30</v>
      </c>
      <c r="AD194" s="25">
        <f>AE194*10^6/AC194</f>
        <v>278430</v>
      </c>
      <c r="AE194" s="26">
        <v>8.3529</v>
      </c>
      <c r="AF194" s="24">
        <v>32</v>
      </c>
      <c r="AG194" s="25">
        <f>AH194*10^6/AF194</f>
        <v>283391</v>
      </c>
      <c r="AH194" s="26">
        <v>9.0685120000000001</v>
      </c>
      <c r="AI194" s="24">
        <v>57</v>
      </c>
      <c r="AJ194" s="25">
        <f>AK194*10^6/AI194</f>
        <v>288182</v>
      </c>
      <c r="AK194" s="26">
        <v>16.426373999999999</v>
      </c>
      <c r="AL194" s="24">
        <v>130</v>
      </c>
      <c r="AM194" s="25">
        <f>AN194*10^6/AL194</f>
        <v>290000</v>
      </c>
      <c r="AN194" s="26">
        <v>37.700000000000003</v>
      </c>
      <c r="AO194" s="24">
        <v>364</v>
      </c>
      <c r="AP194" s="25">
        <f>AQ194*10^6/AO194</f>
        <v>290000</v>
      </c>
      <c r="AQ194" s="26">
        <v>105.56</v>
      </c>
      <c r="AR194" s="24">
        <v>661</v>
      </c>
      <c r="AS194" s="25">
        <f>AT194*10^6/AR194</f>
        <v>290300.00000000006</v>
      </c>
      <c r="AT194" s="26">
        <v>191.88830000000002</v>
      </c>
      <c r="AU194" s="24">
        <v>623</v>
      </c>
      <c r="AV194" s="25">
        <f>AW194*10^6/AU194</f>
        <v>290300</v>
      </c>
      <c r="AW194" s="26">
        <v>180.8569</v>
      </c>
      <c r="AX194" s="24">
        <v>540.37400530503976</v>
      </c>
      <c r="AY194" s="25">
        <f>AZ194*10^6/AX194</f>
        <v>290300</v>
      </c>
      <c r="AZ194" s="26">
        <v>156.87057374005306</v>
      </c>
    </row>
    <row r="195" spans="1:52" ht="18" customHeight="1" x14ac:dyDescent="0.3">
      <c r="B195" s="19"/>
      <c r="H195" s="19"/>
      <c r="J195" s="6"/>
      <c r="K195" s="19"/>
      <c r="M195" s="6"/>
      <c r="N195" s="19"/>
      <c r="P195" s="6"/>
      <c r="Q195" s="19"/>
      <c r="S195" s="6"/>
      <c r="T195" s="19"/>
      <c r="V195" s="6"/>
      <c r="W195" s="19"/>
      <c r="Y195" s="6"/>
      <c r="Z195" s="19"/>
      <c r="AB195" s="6"/>
      <c r="AC195" s="19"/>
      <c r="AE195" s="6"/>
      <c r="AF195" s="19"/>
      <c r="AH195" s="6"/>
      <c r="AI195" s="19"/>
      <c r="AK195" s="6"/>
      <c r="AL195" s="19"/>
      <c r="AN195" s="6"/>
      <c r="AO195" s="19"/>
      <c r="AQ195" s="6"/>
      <c r="AR195" s="19"/>
      <c r="AT195" s="6"/>
      <c r="AU195" s="19"/>
      <c r="AW195" s="6"/>
      <c r="AX195" s="19"/>
      <c r="AZ195" s="6"/>
    </row>
    <row r="196" spans="1:52" ht="18" customHeight="1" x14ac:dyDescent="0.3">
      <c r="B196" s="21" t="s">
        <v>170</v>
      </c>
      <c r="H196" s="19"/>
      <c r="J196" s="6"/>
      <c r="K196" s="19"/>
      <c r="M196" s="6"/>
      <c r="N196" s="19"/>
      <c r="P196" s="6"/>
      <c r="Q196" s="19"/>
      <c r="S196" s="6"/>
      <c r="T196" s="19"/>
      <c r="V196" s="6"/>
      <c r="W196" s="19"/>
      <c r="Y196" s="6"/>
      <c r="Z196" s="19"/>
      <c r="AB196" s="6"/>
      <c r="AC196" s="19"/>
      <c r="AE196" s="6"/>
      <c r="AF196" s="19"/>
      <c r="AH196" s="6"/>
      <c r="AI196" s="19"/>
      <c r="AK196" s="6"/>
      <c r="AL196" s="19"/>
      <c r="AN196" s="6"/>
      <c r="AO196" s="19"/>
      <c r="AQ196" s="6"/>
      <c r="AR196" s="19"/>
      <c r="AT196" s="6"/>
      <c r="AU196" s="50"/>
      <c r="AW196" s="6"/>
      <c r="AX196" s="19"/>
      <c r="AZ196" s="6"/>
    </row>
    <row r="197" spans="1:52" ht="18" customHeight="1" x14ac:dyDescent="0.3">
      <c r="B197" s="22" t="s">
        <v>170</v>
      </c>
      <c r="C197" s="1">
        <v>8</v>
      </c>
      <c r="D197" s="1" t="s">
        <v>131</v>
      </c>
      <c r="E197" s="46" t="s">
        <v>71</v>
      </c>
      <c r="F197" s="8" t="s">
        <v>121</v>
      </c>
      <c r="G197" s="1" t="s">
        <v>171</v>
      </c>
      <c r="H197" s="24">
        <v>386947.87199999997</v>
      </c>
      <c r="I197" s="25">
        <f>J197*10^6/H197</f>
        <v>23772.999999999996</v>
      </c>
      <c r="J197" s="26">
        <v>9198.9117610559988</v>
      </c>
      <c r="K197" s="24">
        <v>411458.99488138291</v>
      </c>
      <c r="L197" s="25">
        <f>M197*10^6/K197</f>
        <v>25291.000000000004</v>
      </c>
      <c r="M197" s="26">
        <v>10406.209439545057</v>
      </c>
      <c r="N197" s="24">
        <v>435060</v>
      </c>
      <c r="O197" s="25">
        <f>P197*10^6/N197</f>
        <v>21400</v>
      </c>
      <c r="P197" s="26">
        <v>9310.2839999999997</v>
      </c>
      <c r="Q197" s="24">
        <v>388209</v>
      </c>
      <c r="R197" s="25">
        <f>S197*10^6/Q197</f>
        <v>21399.999999999996</v>
      </c>
      <c r="S197" s="26">
        <v>8307.6725999999981</v>
      </c>
      <c r="T197" s="24">
        <v>369434</v>
      </c>
      <c r="U197" s="25">
        <f>V197*10^6/T197</f>
        <v>21399.999999999996</v>
      </c>
      <c r="V197" s="26">
        <v>7905.8875999999991</v>
      </c>
      <c r="W197" s="24">
        <v>375924</v>
      </c>
      <c r="X197" s="25">
        <f>Y197*10^6/W197</f>
        <v>21400</v>
      </c>
      <c r="Y197" s="26">
        <v>8044.7735999999995</v>
      </c>
      <c r="Z197" s="24">
        <v>383941</v>
      </c>
      <c r="AA197" s="25">
        <f>AB197*10^6/Z197</f>
        <v>21400</v>
      </c>
      <c r="AB197" s="26">
        <v>8216.3374000000003</v>
      </c>
      <c r="AC197" s="24">
        <v>414526</v>
      </c>
      <c r="AD197" s="25">
        <f>AE197*10^6/AC197</f>
        <v>21399.999999999989</v>
      </c>
      <c r="AE197" s="26">
        <v>8870.8563999999969</v>
      </c>
      <c r="AF197" s="24">
        <v>444111</v>
      </c>
      <c r="AG197" s="25">
        <f>AH197*10^6/AF197</f>
        <v>21399.999999999996</v>
      </c>
      <c r="AH197" s="26">
        <v>9503.9753999999975</v>
      </c>
      <c r="AI197" s="24">
        <v>461195</v>
      </c>
      <c r="AJ197" s="25">
        <f>AK197*10^6/AI197</f>
        <v>21400</v>
      </c>
      <c r="AK197" s="26">
        <v>9869.5730000000003</v>
      </c>
      <c r="AL197" s="24">
        <v>478840</v>
      </c>
      <c r="AM197" s="25">
        <f>AN197*10^6/AL197</f>
        <v>22472.999999999996</v>
      </c>
      <c r="AN197" s="26">
        <v>10760.971319999999</v>
      </c>
      <c r="AO197" s="24">
        <v>398126</v>
      </c>
      <c r="AP197" s="25">
        <f>AQ197*10^6/AO197</f>
        <v>23773</v>
      </c>
      <c r="AQ197" s="26">
        <v>9464.6493979999996</v>
      </c>
      <c r="AR197" s="24">
        <v>422839</v>
      </c>
      <c r="AS197" s="25">
        <f>AT197*10^6/AR197</f>
        <v>25291</v>
      </c>
      <c r="AT197" s="26">
        <v>10694.021149</v>
      </c>
      <c r="AU197" s="24">
        <v>333634</v>
      </c>
      <c r="AV197" s="25">
        <f>AW197*10^6/AU197</f>
        <v>27874</v>
      </c>
      <c r="AW197" s="26">
        <v>9299.7141159999992</v>
      </c>
      <c r="AX197" s="24">
        <v>328370.5636658133</v>
      </c>
      <c r="AY197" s="25">
        <f>AZ197*10^6/AX197</f>
        <v>30856.518</v>
      </c>
      <c r="AZ197" s="26">
        <v>10132.372208424315</v>
      </c>
    </row>
    <row r="198" spans="1:52" ht="18" customHeight="1" x14ac:dyDescent="0.3">
      <c r="B198" s="22" t="s">
        <v>172</v>
      </c>
      <c r="C198" s="1">
        <v>8</v>
      </c>
      <c r="D198" s="1" t="s">
        <v>131</v>
      </c>
      <c r="E198" s="46" t="s">
        <v>71</v>
      </c>
      <c r="F198" s="8" t="s">
        <v>121</v>
      </c>
      <c r="G198" s="1" t="s">
        <v>173</v>
      </c>
      <c r="H198" s="24">
        <v>35974.710172744723</v>
      </c>
      <c r="I198" s="25">
        <f>J198*10^6/H198</f>
        <v>87729.869008204987</v>
      </c>
      <c r="J198" s="26">
        <v>3156.0566110630339</v>
      </c>
      <c r="K198" s="24">
        <v>37575.555555555555</v>
      </c>
      <c r="L198" s="25">
        <f>M198*10^6/K198</f>
        <v>88184.297106664744</v>
      </c>
      <c r="M198" s="26">
        <v>3313.5739550590984</v>
      </c>
      <c r="N198" s="24">
        <v>49900</v>
      </c>
      <c r="O198" s="25">
        <f>P198*10^6/N198</f>
        <v>75833</v>
      </c>
      <c r="P198" s="26">
        <v>3784.0666999999999</v>
      </c>
      <c r="Q198" s="24">
        <v>46016</v>
      </c>
      <c r="R198" s="25">
        <f>S198*10^6/Q198</f>
        <v>76319</v>
      </c>
      <c r="S198" s="26">
        <v>3511.8951040000002</v>
      </c>
      <c r="T198" s="24">
        <v>45462</v>
      </c>
      <c r="U198" s="25">
        <f>V198*10^6/T198</f>
        <v>78232</v>
      </c>
      <c r="V198" s="26">
        <v>3556.5831840000001</v>
      </c>
      <c r="W198" s="24">
        <v>39242</v>
      </c>
      <c r="X198" s="25">
        <f>Y198*10^6/W198</f>
        <v>81431</v>
      </c>
      <c r="Y198" s="26">
        <v>3195.5153019999998</v>
      </c>
      <c r="Z198" s="24">
        <v>43326</v>
      </c>
      <c r="AA198" s="25">
        <f>AB198*10^6/Z198</f>
        <v>83522.999999999985</v>
      </c>
      <c r="AB198" s="26">
        <v>3618.7174979999995</v>
      </c>
      <c r="AC198" s="24">
        <v>48662</v>
      </c>
      <c r="AD198" s="25">
        <f>AE198*10^6/AC198</f>
        <v>84828</v>
      </c>
      <c r="AE198" s="26">
        <v>4127.9001360000002</v>
      </c>
      <c r="AF198" s="24">
        <v>51460</v>
      </c>
      <c r="AG198" s="25">
        <f>AH198*10^6/AF198</f>
        <v>86069.999999999985</v>
      </c>
      <c r="AH198" s="26">
        <v>4429.1621999999988</v>
      </c>
      <c r="AI198" s="24">
        <v>55696</v>
      </c>
      <c r="AJ198" s="25">
        <f>AK198*10^6/AI198</f>
        <v>86847</v>
      </c>
      <c r="AK198" s="26">
        <v>4837.0305120000003</v>
      </c>
      <c r="AL198" s="24">
        <v>55768</v>
      </c>
      <c r="AM198" s="25">
        <f>AN198*10^6/AL198</f>
        <v>87691.999999999985</v>
      </c>
      <c r="AN198" s="26">
        <v>4890.407455999999</v>
      </c>
      <c r="AO198" s="24">
        <v>41886</v>
      </c>
      <c r="AP198" s="25">
        <f>AQ198*10^6/AO198</f>
        <v>87729.869008204987</v>
      </c>
      <c r="AQ198" s="26">
        <v>3674.653293277674</v>
      </c>
      <c r="AR198" s="24">
        <v>44160</v>
      </c>
      <c r="AS198" s="25">
        <f>AT198*10^6/AR198</f>
        <v>92656.000000000015</v>
      </c>
      <c r="AT198" s="26">
        <v>4091.6889600000004</v>
      </c>
      <c r="AU198" s="24">
        <v>43365</v>
      </c>
      <c r="AV198" s="25">
        <f>AW198*10^6/AU198</f>
        <v>98381.000000000015</v>
      </c>
      <c r="AW198" s="26">
        <v>4266.2920650000005</v>
      </c>
      <c r="AX198" s="24">
        <v>47636.725384313897</v>
      </c>
      <c r="AY198" s="25">
        <f>AZ198*10^6/AX198</f>
        <v>102044.88164167761</v>
      </c>
      <c r="AZ198" s="26">
        <v>4861.0840036394111</v>
      </c>
    </row>
    <row r="199" spans="1:52" ht="18" hidden="1" customHeight="1" outlineLevel="1" x14ac:dyDescent="0.3">
      <c r="B199" s="22" t="s">
        <v>174</v>
      </c>
      <c r="C199" s="1">
        <v>8</v>
      </c>
      <c r="D199" s="1" t="s">
        <v>131</v>
      </c>
      <c r="E199" s="46" t="s">
        <v>71</v>
      </c>
      <c r="F199" s="8" t="s">
        <v>121</v>
      </c>
      <c r="H199" s="19"/>
      <c r="J199" s="26">
        <v>0</v>
      </c>
      <c r="K199" s="19"/>
      <c r="M199" s="26">
        <v>0</v>
      </c>
      <c r="N199" s="19"/>
      <c r="P199" s="26">
        <v>0</v>
      </c>
      <c r="Q199" s="19"/>
      <c r="S199" s="26">
        <v>0</v>
      </c>
      <c r="T199" s="19"/>
      <c r="V199" s="26">
        <v>0</v>
      </c>
      <c r="W199" s="19"/>
      <c r="Y199" s="26">
        <v>0</v>
      </c>
      <c r="Z199" s="19"/>
      <c r="AB199" s="26">
        <v>0</v>
      </c>
      <c r="AC199" s="19"/>
      <c r="AE199" s="26">
        <v>0</v>
      </c>
      <c r="AF199" s="19"/>
      <c r="AH199" s="26">
        <v>0</v>
      </c>
      <c r="AI199" s="19"/>
      <c r="AK199" s="26">
        <v>0</v>
      </c>
      <c r="AL199" s="19"/>
      <c r="AN199" s="26">
        <v>0</v>
      </c>
      <c r="AO199" s="19"/>
      <c r="AQ199" s="26">
        <v>0</v>
      </c>
      <c r="AR199" s="19"/>
      <c r="AT199" s="26">
        <v>0</v>
      </c>
      <c r="AU199" s="19"/>
      <c r="AW199" s="26">
        <v>0</v>
      </c>
      <c r="AX199" s="19"/>
      <c r="AZ199" s="26">
        <v>0</v>
      </c>
    </row>
    <row r="200" spans="1:52" ht="18" customHeight="1" collapsed="1" x14ac:dyDescent="0.3">
      <c r="B200" s="22" t="s">
        <v>175</v>
      </c>
      <c r="C200" s="1">
        <v>8</v>
      </c>
      <c r="D200" s="1" t="s">
        <v>131</v>
      </c>
      <c r="E200" s="46" t="s">
        <v>71</v>
      </c>
      <c r="F200" s="8" t="s">
        <v>121</v>
      </c>
      <c r="G200" s="1" t="s">
        <v>37</v>
      </c>
      <c r="H200" s="24">
        <v>4094</v>
      </c>
      <c r="I200" s="25">
        <f>J200*10^6/H200</f>
        <v>250000</v>
      </c>
      <c r="J200" s="26">
        <v>1023.5</v>
      </c>
      <c r="K200" s="24">
        <v>4234.2494769874484</v>
      </c>
      <c r="L200" s="25">
        <f>M200*10^6/K200</f>
        <v>250000</v>
      </c>
      <c r="M200" s="26">
        <v>1058.5623692468621</v>
      </c>
      <c r="N200" s="24">
        <v>5174</v>
      </c>
      <c r="O200" s="25">
        <f>P200*10^6/N200</f>
        <v>250000</v>
      </c>
      <c r="P200" s="26">
        <v>1293.5</v>
      </c>
      <c r="Q200" s="24">
        <v>4507</v>
      </c>
      <c r="R200" s="25">
        <f>S200*10^6/Q200</f>
        <v>250000</v>
      </c>
      <c r="S200" s="26">
        <v>1126.75</v>
      </c>
      <c r="T200" s="24">
        <v>5053</v>
      </c>
      <c r="U200" s="25">
        <f>V200*10^6/T200</f>
        <v>250000</v>
      </c>
      <c r="V200" s="26">
        <v>1263.25</v>
      </c>
      <c r="W200" s="24">
        <v>4599</v>
      </c>
      <c r="X200" s="25">
        <f>Y200*10^6/W200</f>
        <v>250000</v>
      </c>
      <c r="Y200" s="26">
        <v>1149.75</v>
      </c>
      <c r="Z200" s="24">
        <v>5856</v>
      </c>
      <c r="AA200" s="25">
        <f>AB200*10^6/Z200</f>
        <v>250000</v>
      </c>
      <c r="AB200" s="26">
        <v>1464</v>
      </c>
      <c r="AC200" s="24">
        <v>5230</v>
      </c>
      <c r="AD200" s="25">
        <f>AE200*10^6/AC200</f>
        <v>250000</v>
      </c>
      <c r="AE200" s="26">
        <v>1307.5</v>
      </c>
      <c r="AF200" s="24">
        <v>4836</v>
      </c>
      <c r="AG200" s="25">
        <f>AH200*10^6/AF200</f>
        <v>250000</v>
      </c>
      <c r="AH200" s="26">
        <v>1209</v>
      </c>
      <c r="AI200" s="24">
        <v>4698</v>
      </c>
      <c r="AJ200" s="25">
        <f>AK200*10^6/AI200</f>
        <v>250000</v>
      </c>
      <c r="AK200" s="26">
        <v>1174.5</v>
      </c>
      <c r="AL200" s="24">
        <v>5010</v>
      </c>
      <c r="AM200" s="25">
        <f>AN200*10^6/AL200</f>
        <v>250000</v>
      </c>
      <c r="AN200" s="26">
        <v>1252.5</v>
      </c>
      <c r="AO200" s="24">
        <v>4179</v>
      </c>
      <c r="AP200" s="25">
        <f>AQ200*10^6/AO200</f>
        <v>250000</v>
      </c>
      <c r="AQ200" s="26">
        <v>1044.75</v>
      </c>
      <c r="AR200" s="24">
        <v>4324</v>
      </c>
      <c r="AS200" s="25">
        <f>AT200*10^6/AR200</f>
        <v>250000</v>
      </c>
      <c r="AT200" s="26">
        <v>1081</v>
      </c>
      <c r="AU200" s="24">
        <v>3595</v>
      </c>
      <c r="AV200" s="25">
        <f>AW200*10^6/AU200</f>
        <v>250000</v>
      </c>
      <c r="AW200" s="26">
        <v>898.75</v>
      </c>
      <c r="AX200" s="24">
        <v>3557.4683072334083</v>
      </c>
      <c r="AY200" s="25">
        <f>AZ200*10^6/AX200</f>
        <v>250000</v>
      </c>
      <c r="AZ200" s="26">
        <v>889.36707680835207</v>
      </c>
    </row>
    <row r="201" spans="1:52" ht="18" customHeight="1" x14ac:dyDescent="0.3">
      <c r="B201" s="22"/>
      <c r="E201" s="45"/>
      <c r="F201" s="8"/>
      <c r="H201" s="19"/>
      <c r="J201" s="40"/>
      <c r="K201" s="19"/>
      <c r="M201" s="40"/>
      <c r="N201" s="19"/>
      <c r="P201" s="40"/>
      <c r="Q201" s="19"/>
      <c r="S201" s="40"/>
      <c r="T201" s="19"/>
      <c r="V201" s="40"/>
      <c r="W201" s="19"/>
      <c r="Y201" s="40"/>
      <c r="Z201" s="19"/>
      <c r="AB201" s="40"/>
      <c r="AC201" s="19"/>
      <c r="AE201" s="40"/>
      <c r="AF201" s="19"/>
      <c r="AH201" s="40"/>
      <c r="AI201" s="19"/>
      <c r="AK201" s="40"/>
      <c r="AL201" s="49">
        <f>SUM(AL180:AL181,AL197)</f>
        <v>489200.04327632661</v>
      </c>
      <c r="AN201" s="40"/>
      <c r="AO201" s="49">
        <f>SUM(AO180:AO181,AO197)</f>
        <v>409949.17353265645</v>
      </c>
      <c r="AQ201" s="40"/>
      <c r="AR201" s="49"/>
      <c r="AT201" s="40"/>
      <c r="AU201" s="49"/>
      <c r="AW201" s="40"/>
      <c r="AX201" s="19"/>
      <c r="AZ201" s="40"/>
    </row>
    <row r="202" spans="1:52" ht="18" customHeight="1" x14ac:dyDescent="0.3">
      <c r="B202" s="27" t="s">
        <v>176</v>
      </c>
      <c r="C202" s="28"/>
      <c r="D202" s="28"/>
      <c r="E202" s="28"/>
      <c r="F202" s="28"/>
      <c r="G202" s="28"/>
      <c r="H202" s="19"/>
      <c r="J202" s="30">
        <f t="shared" ref="J202" si="363">SUM(J197:J200)</f>
        <v>13378.468372119032</v>
      </c>
      <c r="K202" s="19"/>
      <c r="M202" s="30">
        <f t="shared" ref="M202" si="364">SUM(M197:M200)</f>
        <v>14778.345763851017</v>
      </c>
      <c r="N202" s="19"/>
      <c r="P202" s="30">
        <f>SUM(P197:P200)</f>
        <v>14387.850699999999</v>
      </c>
      <c r="Q202" s="19"/>
      <c r="S202" s="30">
        <f t="shared" ref="S202" si="365">SUM(S197:S200)</f>
        <v>12946.317703999997</v>
      </c>
      <c r="T202" s="19"/>
      <c r="V202" s="30">
        <f t="shared" ref="V202" si="366">SUM(V197:V200)</f>
        <v>12725.720783999999</v>
      </c>
      <c r="W202" s="19"/>
      <c r="Y202" s="30">
        <f t="shared" ref="Y202" si="367">SUM(Y197:Y200)</f>
        <v>12390.038902</v>
      </c>
      <c r="Z202" s="19"/>
      <c r="AB202" s="30">
        <f t="shared" ref="AB202" si="368">SUM(AB197:AB200)</f>
        <v>13299.054898</v>
      </c>
      <c r="AC202" s="19"/>
      <c r="AE202" s="30">
        <f t="shared" ref="AE202" si="369">SUM(AE197:AE200)</f>
        <v>14306.256535999997</v>
      </c>
      <c r="AF202" s="19"/>
      <c r="AH202" s="30">
        <f t="shared" ref="AH202" si="370">SUM(AH197:AH200)</f>
        <v>15142.137599999996</v>
      </c>
      <c r="AI202" s="19"/>
      <c r="AK202" s="30">
        <f t="shared" ref="AK202" si="371">SUM(AK197:AK200)</f>
        <v>15881.103512000002</v>
      </c>
      <c r="AL202" s="19"/>
      <c r="AN202" s="30">
        <f t="shared" ref="AN202" si="372">SUM(AN197:AN200)</f>
        <v>16903.878775999998</v>
      </c>
      <c r="AO202" s="19"/>
      <c r="AQ202" s="30">
        <f t="shared" ref="AQ202" si="373">SUM(AQ197:AQ200)</f>
        <v>14184.052691277673</v>
      </c>
      <c r="AR202" s="19"/>
      <c r="AT202" s="30">
        <f t="shared" ref="AT202" si="374">SUM(AT197:AT200)</f>
        <v>15866.710109</v>
      </c>
      <c r="AU202" s="19"/>
      <c r="AW202" s="30">
        <f>SUM(AW197:AW200)</f>
        <v>14464.756181000001</v>
      </c>
      <c r="AX202" s="19"/>
      <c r="AZ202" s="30">
        <f t="shared" ref="AZ202" si="375">SUM(AZ197:AZ200)</f>
        <v>15882.823288872078</v>
      </c>
    </row>
    <row r="203" spans="1:52" ht="18" customHeight="1" x14ac:dyDescent="0.3">
      <c r="B203" s="19"/>
      <c r="H203" s="19"/>
      <c r="J203" s="6"/>
      <c r="K203" s="19"/>
      <c r="M203" s="6"/>
      <c r="N203" s="19"/>
      <c r="P203" s="6"/>
      <c r="Q203" s="19"/>
      <c r="S203" s="6"/>
      <c r="T203" s="19"/>
      <c r="V203" s="6"/>
      <c r="W203" s="19"/>
      <c r="Y203" s="6"/>
      <c r="Z203" s="19"/>
      <c r="AB203" s="6"/>
      <c r="AC203" s="19"/>
      <c r="AE203" s="6"/>
      <c r="AF203" s="19"/>
      <c r="AH203" s="6"/>
      <c r="AI203" s="19"/>
      <c r="AK203" s="6"/>
      <c r="AL203" s="50"/>
      <c r="AN203" s="6"/>
      <c r="AO203" s="50"/>
      <c r="AQ203" s="6"/>
      <c r="AR203" s="50"/>
      <c r="AT203" s="6"/>
      <c r="AU203" s="50"/>
      <c r="AW203" s="6"/>
      <c r="AX203" s="50"/>
      <c r="AZ203" s="6"/>
    </row>
    <row r="204" spans="1:52" ht="18" customHeight="1" x14ac:dyDescent="0.3">
      <c r="B204" s="27" t="s">
        <v>177</v>
      </c>
      <c r="C204" s="28"/>
      <c r="D204" s="28"/>
      <c r="E204" s="28"/>
      <c r="F204" s="28"/>
      <c r="G204" s="28"/>
      <c r="H204" s="19"/>
      <c r="J204" s="30">
        <f t="shared" ref="J204:M204" si="376">J183+J191+J194+J202</f>
        <v>14122.855855222169</v>
      </c>
      <c r="K204" s="19"/>
      <c r="M204" s="30">
        <f t="shared" si="376"/>
        <v>15685.676785246811</v>
      </c>
      <c r="N204" s="19"/>
      <c r="P204" s="30">
        <f t="shared" ref="P204" si="377">P183+P191+P194+P202</f>
        <v>14508.518814613024</v>
      </c>
      <c r="Q204" s="19"/>
      <c r="S204" s="30">
        <f t="shared" ref="S204" si="378">S183+S191+S194+S202</f>
        <v>13141.170329822626</v>
      </c>
      <c r="T204" s="19"/>
      <c r="V204" s="30">
        <f t="shared" ref="V204" si="379">V183+V191+V194+V202</f>
        <v>12991.625114131859</v>
      </c>
      <c r="W204" s="19"/>
      <c r="Y204" s="30">
        <f t="shared" ref="Y204" si="380">Y183+Y191+Y194+Y202</f>
        <v>12656.12264540885</v>
      </c>
      <c r="Z204" s="19"/>
      <c r="AB204" s="30">
        <f t="shared" ref="AB204" si="381">AB183+AB191+AB194+AB202</f>
        <v>13561.505784743724</v>
      </c>
      <c r="AC204" s="19"/>
      <c r="AE204" s="30">
        <f t="shared" ref="AE204" si="382">AE183+AE191+AE194+AE202</f>
        <v>14659.495043796702</v>
      </c>
      <c r="AF204" s="19"/>
      <c r="AH204" s="30">
        <f t="shared" ref="AH204" si="383">AH183+AH191+AH194+AH202</f>
        <v>15571.612941305186</v>
      </c>
      <c r="AI204" s="19"/>
      <c r="AK204" s="30">
        <f t="shared" ref="AK204" si="384">AK183+AK191+AK194+AK202</f>
        <v>16452.79753738517</v>
      </c>
      <c r="AL204" s="19"/>
      <c r="AN204" s="30">
        <f t="shared" ref="AN204" si="385">AN183+AN191+AN194+AN202</f>
        <v>17567.528623738104</v>
      </c>
      <c r="AO204" s="19"/>
      <c r="AQ204" s="30">
        <f t="shared" ref="AQ204" si="386">AQ183+AQ191+AQ194+AQ202</f>
        <v>14992.752578899361</v>
      </c>
      <c r="AR204" s="19"/>
      <c r="AT204" s="30">
        <f>AT183+AT191+AT194+AT202</f>
        <v>16869.148606832176</v>
      </c>
      <c r="AU204" s="19"/>
      <c r="AW204" s="30">
        <f>AW183+AW191+AW194+AW202</f>
        <v>15747.208230965367</v>
      </c>
      <c r="AX204" s="19"/>
      <c r="AZ204" s="30">
        <f t="shared" ref="AZ204" si="387">AZ183+AZ191+AZ194+AZ202</f>
        <v>18152.183243416213</v>
      </c>
    </row>
    <row r="205" spans="1:52" ht="18" customHeight="1" x14ac:dyDescent="0.3">
      <c r="B205" s="19"/>
      <c r="H205" s="19"/>
      <c r="J205" s="6"/>
      <c r="K205" s="19"/>
      <c r="M205" s="6"/>
      <c r="N205" s="19"/>
      <c r="P205" s="6"/>
      <c r="Q205" s="19"/>
      <c r="S205" s="6"/>
      <c r="T205" s="19"/>
      <c r="V205" s="6"/>
      <c r="W205" s="19"/>
      <c r="Y205" s="6"/>
      <c r="Z205" s="19"/>
      <c r="AB205" s="6"/>
      <c r="AC205" s="19"/>
      <c r="AE205" s="6"/>
      <c r="AF205" s="19"/>
      <c r="AH205" s="6"/>
      <c r="AI205" s="19"/>
      <c r="AK205" s="6"/>
      <c r="AL205" s="19"/>
      <c r="AN205" s="6"/>
      <c r="AO205" s="19"/>
      <c r="AQ205" s="6"/>
      <c r="AR205" s="19"/>
      <c r="AT205" s="6"/>
      <c r="AU205" s="19"/>
      <c r="AW205" s="6"/>
      <c r="AX205" s="19"/>
      <c r="AZ205" s="6"/>
    </row>
    <row r="206" spans="1:52" ht="18" customHeight="1" x14ac:dyDescent="0.3">
      <c r="A206" s="17"/>
      <c r="B206" s="20" t="s">
        <v>178</v>
      </c>
      <c r="H206" s="19"/>
      <c r="J206" s="6"/>
      <c r="K206" s="19"/>
      <c r="M206" s="6"/>
      <c r="N206" s="19"/>
      <c r="P206" s="6"/>
      <c r="Q206" s="19"/>
      <c r="S206" s="6"/>
      <c r="T206" s="19"/>
      <c r="V206" s="6"/>
      <c r="W206" s="19"/>
      <c r="Y206" s="6"/>
      <c r="Z206" s="19"/>
      <c r="AB206" s="6"/>
      <c r="AC206" s="19"/>
      <c r="AE206" s="6"/>
      <c r="AF206" s="19"/>
      <c r="AH206" s="6"/>
      <c r="AI206" s="19"/>
      <c r="AK206" s="6"/>
      <c r="AL206" s="19"/>
      <c r="AN206" s="6"/>
      <c r="AO206" s="19"/>
      <c r="AQ206" s="6"/>
      <c r="AR206" s="19"/>
      <c r="AT206" s="6"/>
      <c r="AU206" s="19"/>
      <c r="AW206" s="6"/>
      <c r="AX206" s="19"/>
      <c r="AZ206" s="6"/>
    </row>
    <row r="207" spans="1:52" ht="18" customHeight="1" x14ac:dyDescent="0.3">
      <c r="A207" s="17"/>
      <c r="B207" s="20"/>
      <c r="H207" s="19"/>
      <c r="J207" s="6"/>
      <c r="K207" s="19"/>
      <c r="M207" s="6"/>
      <c r="N207" s="19"/>
      <c r="P207" s="6"/>
      <c r="Q207" s="19"/>
      <c r="S207" s="6"/>
      <c r="T207" s="19"/>
      <c r="V207" s="6"/>
      <c r="W207" s="19"/>
      <c r="Y207" s="6"/>
      <c r="Z207" s="19"/>
      <c r="AB207" s="6"/>
      <c r="AC207" s="19"/>
      <c r="AE207" s="6"/>
      <c r="AF207" s="19"/>
      <c r="AH207" s="6"/>
      <c r="AI207" s="19"/>
      <c r="AK207" s="6"/>
      <c r="AL207" s="19"/>
      <c r="AN207" s="6"/>
      <c r="AO207" s="19"/>
      <c r="AQ207" s="6"/>
      <c r="AR207" s="19"/>
      <c r="AT207" s="6"/>
      <c r="AU207" s="19"/>
      <c r="AW207" s="6"/>
      <c r="AX207" s="19"/>
      <c r="AZ207" s="6"/>
    </row>
    <row r="208" spans="1:52" ht="18" customHeight="1" x14ac:dyDescent="0.3">
      <c r="B208" s="21" t="s">
        <v>179</v>
      </c>
      <c r="H208" s="19"/>
      <c r="J208" s="6"/>
      <c r="K208" s="19"/>
      <c r="M208" s="6"/>
      <c r="N208" s="19"/>
      <c r="P208" s="6"/>
      <c r="Q208" s="19"/>
      <c r="S208" s="6"/>
      <c r="T208" s="19"/>
      <c r="V208" s="6"/>
      <c r="W208" s="19"/>
      <c r="Y208" s="6"/>
      <c r="Z208" s="19"/>
      <c r="AB208" s="6"/>
      <c r="AC208" s="19"/>
      <c r="AE208" s="6"/>
      <c r="AF208" s="19"/>
      <c r="AH208" s="6"/>
      <c r="AI208" s="19"/>
      <c r="AK208" s="6"/>
      <c r="AL208" s="19"/>
      <c r="AN208" s="6"/>
      <c r="AO208" s="19"/>
      <c r="AQ208" s="6"/>
      <c r="AR208" s="19"/>
      <c r="AT208" s="6"/>
      <c r="AU208" s="19"/>
      <c r="AW208" s="6"/>
      <c r="AX208" s="19"/>
      <c r="AZ208" s="6"/>
    </row>
    <row r="209" spans="1:52" ht="18" customHeight="1" x14ac:dyDescent="0.3">
      <c r="B209" s="22" t="s">
        <v>180</v>
      </c>
      <c r="C209" s="1">
        <v>9</v>
      </c>
      <c r="D209" s="1" t="s">
        <v>99</v>
      </c>
      <c r="E209" s="23" t="s">
        <v>18</v>
      </c>
      <c r="F209" s="8" t="s">
        <v>181</v>
      </c>
      <c r="G209" s="1" t="s">
        <v>182</v>
      </c>
      <c r="H209" s="24">
        <v>171324.67004875481</v>
      </c>
      <c r="I209" s="25">
        <f>J209*10^6/H209</f>
        <v>7252.8375490020762</v>
      </c>
      <c r="J209" s="26">
        <v>1242.5900000000001</v>
      </c>
      <c r="K209" s="24">
        <v>163989.86768858411</v>
      </c>
      <c r="L209" s="25">
        <f>M209*10^6/K209</f>
        <v>4808.1019340616785</v>
      </c>
      <c r="M209" s="26">
        <v>788.48</v>
      </c>
      <c r="N209" s="24">
        <v>3978.301587301592</v>
      </c>
      <c r="O209" s="25">
        <f>P209*10^6/N209</f>
        <v>156038.49292504968</v>
      </c>
      <c r="P209" s="26">
        <v>620.76818408387339</v>
      </c>
      <c r="Q209" s="24">
        <v>3978.3015873015829</v>
      </c>
      <c r="R209" s="25">
        <f>S209*10^6/Q209</f>
        <v>158066.30028499031</v>
      </c>
      <c r="S209" s="26">
        <v>628.83541332266554</v>
      </c>
      <c r="T209" s="24">
        <v>3978.301587301587</v>
      </c>
      <c r="U209" s="25">
        <f>V209*10^6/T209</f>
        <v>160094.10764493089</v>
      </c>
      <c r="V209" s="26">
        <v>636.90264256145963</v>
      </c>
      <c r="W209" s="24">
        <v>3978.3015873015893</v>
      </c>
      <c r="X209" s="25">
        <f>Y209*10^6/W209</f>
        <v>162121.91500487149</v>
      </c>
      <c r="Y209" s="26">
        <v>644.9698718002536</v>
      </c>
      <c r="Z209" s="24">
        <v>3978.3015873015888</v>
      </c>
      <c r="AA209" s="25">
        <f>AB209*10^6/Z209</f>
        <v>154998.92079748528</v>
      </c>
      <c r="AB209" s="26">
        <v>616.63245263866884</v>
      </c>
      <c r="AC209" s="24">
        <v>3978.3015873015838</v>
      </c>
      <c r="AD209" s="25">
        <f>AE209*10^6/AC209</f>
        <v>151982.8782051685</v>
      </c>
      <c r="AE209" s="26">
        <v>604.63372560628511</v>
      </c>
      <c r="AF209" s="24">
        <v>3978.3015873015875</v>
      </c>
      <c r="AG209" s="25">
        <f>AH209*10^6/AF209</f>
        <v>158374.3216561205</v>
      </c>
      <c r="AH209" s="26">
        <v>630.06081523235639</v>
      </c>
      <c r="AI209" s="24">
        <v>4139.5555555555557</v>
      </c>
      <c r="AJ209" s="25">
        <f>AK209*10^6/AI209</f>
        <v>171409.20246556358</v>
      </c>
      <c r="AK209" s="26">
        <v>709.55791633967078</v>
      </c>
      <c r="AL209" s="24">
        <v>3441.5555555555557</v>
      </c>
      <c r="AM209" s="25">
        <f>AN209*10^6/AL209</f>
        <v>184896.68754439207</v>
      </c>
      <c r="AN209" s="26">
        <v>636.33222222222219</v>
      </c>
      <c r="AO209" s="24">
        <v>8173</v>
      </c>
      <c r="AP209" s="25">
        <f>AQ209*10^6/AO209</f>
        <v>169473.2653054985</v>
      </c>
      <c r="AQ209" s="26">
        <v>1385.1049973418394</v>
      </c>
      <c r="AR209" s="24">
        <v>3316</v>
      </c>
      <c r="AS209" s="25">
        <f>AT209*10^6/AR209</f>
        <v>175471.20281787918</v>
      </c>
      <c r="AT209" s="26">
        <v>581.8625085440874</v>
      </c>
      <c r="AU209" s="24">
        <v>3781</v>
      </c>
      <c r="AV209" s="25">
        <f>AW209*10^6/AU209</f>
        <v>240818.89905050024</v>
      </c>
      <c r="AW209" s="26">
        <v>910.53625730994145</v>
      </c>
      <c r="AX209" s="24">
        <v>3645.8518915015475</v>
      </c>
      <c r="AY209" s="25">
        <f>AZ209*10^6/AX209</f>
        <v>260210.2801388854</v>
      </c>
      <c r="AZ209" s="26">
        <v>948.68814203250292</v>
      </c>
    </row>
    <row r="210" spans="1:52" ht="18" customHeight="1" x14ac:dyDescent="0.3">
      <c r="B210" s="19"/>
      <c r="H210" s="19"/>
      <c r="J210" s="6"/>
      <c r="K210" s="19"/>
      <c r="M210" s="6"/>
      <c r="N210" s="19"/>
      <c r="P210" s="6"/>
      <c r="Q210" s="19"/>
      <c r="S210" s="6"/>
      <c r="T210" s="19"/>
      <c r="V210" s="6"/>
      <c r="W210" s="19"/>
      <c r="Y210" s="6"/>
      <c r="Z210" s="19"/>
      <c r="AB210" s="6"/>
      <c r="AC210" s="19"/>
      <c r="AE210" s="6"/>
      <c r="AF210" s="19"/>
      <c r="AH210" s="6"/>
      <c r="AI210" s="19"/>
      <c r="AK210" s="6"/>
      <c r="AL210" s="19"/>
      <c r="AN210" s="6"/>
      <c r="AO210" s="19"/>
      <c r="AQ210" s="6"/>
      <c r="AR210" s="19"/>
      <c r="AT210" s="6"/>
      <c r="AU210" s="19"/>
      <c r="AW210" s="6"/>
      <c r="AX210" s="19"/>
      <c r="AZ210" s="6"/>
    </row>
    <row r="211" spans="1:52" ht="18" customHeight="1" x14ac:dyDescent="0.3">
      <c r="B211" s="21" t="s">
        <v>183</v>
      </c>
      <c r="H211" s="19"/>
      <c r="J211" s="6"/>
      <c r="K211" s="19"/>
      <c r="M211" s="6"/>
      <c r="N211" s="19"/>
      <c r="P211" s="6"/>
      <c r="Q211" s="19"/>
      <c r="S211" s="6"/>
      <c r="T211" s="19"/>
      <c r="V211" s="6"/>
      <c r="W211" s="19"/>
      <c r="Y211" s="6"/>
      <c r="Z211" s="19"/>
      <c r="AB211" s="6"/>
      <c r="AC211" s="19"/>
      <c r="AE211" s="6"/>
      <c r="AF211" s="19"/>
      <c r="AH211" s="6"/>
      <c r="AI211" s="19"/>
      <c r="AK211" s="6"/>
      <c r="AL211" s="19"/>
      <c r="AN211" s="6"/>
      <c r="AO211" s="19"/>
      <c r="AQ211" s="6"/>
      <c r="AR211" s="19"/>
      <c r="AT211" s="6"/>
      <c r="AU211" s="19"/>
      <c r="AW211" s="6"/>
      <c r="AX211" s="19"/>
      <c r="AZ211" s="6"/>
    </row>
    <row r="212" spans="1:52" ht="18" customHeight="1" x14ac:dyDescent="0.3">
      <c r="B212" s="22" t="s">
        <v>184</v>
      </c>
      <c r="C212" s="1">
        <v>9</v>
      </c>
      <c r="D212" s="1" t="s">
        <v>99</v>
      </c>
      <c r="E212" s="23" t="s">
        <v>18</v>
      </c>
      <c r="F212" s="8" t="s">
        <v>121</v>
      </c>
      <c r="G212" s="1" t="s">
        <v>185</v>
      </c>
      <c r="H212" s="24">
        <v>239.58929999999998</v>
      </c>
      <c r="I212" s="25">
        <f>J212*10^3/H212</f>
        <v>331.99754596177712</v>
      </c>
      <c r="J212" s="26">
        <v>79.543059638700001</v>
      </c>
      <c r="K212" s="24">
        <v>249.63970800000001</v>
      </c>
      <c r="L212" s="25">
        <f>M212*10^3/K212</f>
        <v>364.36467224997722</v>
      </c>
      <c r="M212" s="26">
        <v>90.959890386000012</v>
      </c>
      <c r="N212" s="24">
        <v>253</v>
      </c>
      <c r="O212" s="25">
        <f>P212*10^3/N212</f>
        <v>224.15019762845847</v>
      </c>
      <c r="P212" s="26">
        <v>56.709999999999994</v>
      </c>
      <c r="Q212" s="24">
        <v>232</v>
      </c>
      <c r="R212" s="25">
        <f>S212*10^3/Q212</f>
        <v>223.34482758620689</v>
      </c>
      <c r="S212" s="26">
        <v>51.816000000000003</v>
      </c>
      <c r="T212" s="24">
        <v>279</v>
      </c>
      <c r="U212" s="25">
        <f>V212*10^3/T212</f>
        <v>224.36559139784947</v>
      </c>
      <c r="V212" s="26">
        <v>62.597999999999999</v>
      </c>
      <c r="W212" s="24">
        <v>269</v>
      </c>
      <c r="X212" s="25">
        <f>Y212*10^3/W212</f>
        <v>225.15241635687732</v>
      </c>
      <c r="Y212" s="26">
        <v>60.566000000000003</v>
      </c>
      <c r="Z212" s="24">
        <v>271</v>
      </c>
      <c r="AA212" s="25">
        <f>AB212*10^3/Z212</f>
        <v>221.81180811808119</v>
      </c>
      <c r="AB212" s="26">
        <v>60.110999999999997</v>
      </c>
      <c r="AC212" s="24">
        <v>328</v>
      </c>
      <c r="AD212" s="25">
        <f>AE212*10^3/AC212</f>
        <v>231.56707317073176</v>
      </c>
      <c r="AE212" s="26">
        <v>75.954000000000008</v>
      </c>
      <c r="AF212" s="24">
        <v>320</v>
      </c>
      <c r="AG212" s="25">
        <f>AH212*10^3/AF212</f>
        <v>338.1</v>
      </c>
      <c r="AH212" s="26">
        <v>108.19199999999999</v>
      </c>
      <c r="AI212" s="24">
        <v>323</v>
      </c>
      <c r="AJ212" s="25">
        <f>AK212*10^3/AI212</f>
        <v>338.1083591331269</v>
      </c>
      <c r="AK212" s="26">
        <v>109.20899999999999</v>
      </c>
      <c r="AL212" s="24">
        <v>327</v>
      </c>
      <c r="AM212" s="25">
        <f>AN212*10^3/AL212</f>
        <v>332.87155963302752</v>
      </c>
      <c r="AN212" s="26">
        <v>108.849</v>
      </c>
      <c r="AO212" s="24">
        <v>303</v>
      </c>
      <c r="AP212" s="25">
        <f>AQ212*10^3/AO212</f>
        <v>392.85148514851483</v>
      </c>
      <c r="AQ212" s="26">
        <v>119.03399999999999</v>
      </c>
      <c r="AR212" s="24">
        <v>315</v>
      </c>
      <c r="AS212" s="25">
        <f>AT212*10^3/AR212</f>
        <v>365.12380952380954</v>
      </c>
      <c r="AT212" s="26">
        <v>115.014</v>
      </c>
      <c r="AU212" s="24">
        <v>191</v>
      </c>
      <c r="AV212" s="25">
        <f>AW212*10^3/AU212</f>
        <v>944.79057591623041</v>
      </c>
      <c r="AW212" s="26">
        <v>180.45500000000001</v>
      </c>
      <c r="AX212" s="24">
        <v>191</v>
      </c>
      <c r="AY212" s="25">
        <f>AZ212*10^3/AX212</f>
        <v>944.79057591623041</v>
      </c>
      <c r="AZ212" s="26">
        <v>180.45500000000001</v>
      </c>
    </row>
    <row r="213" spans="1:52" ht="18" customHeight="1" x14ac:dyDescent="0.3">
      <c r="B213" s="22" t="s">
        <v>186</v>
      </c>
      <c r="C213" s="1">
        <v>9</v>
      </c>
      <c r="D213" s="1" t="s">
        <v>99</v>
      </c>
      <c r="E213" s="23" t="s">
        <v>18</v>
      </c>
      <c r="F213" s="8" t="s">
        <v>121</v>
      </c>
      <c r="G213" s="1" t="s">
        <v>185</v>
      </c>
      <c r="H213" s="24">
        <v>348</v>
      </c>
      <c r="I213" s="25">
        <f>J213*10^3/H213</f>
        <v>2079</v>
      </c>
      <c r="J213" s="26">
        <v>723.49199999999996</v>
      </c>
      <c r="K213" s="24">
        <v>499</v>
      </c>
      <c r="L213" s="25">
        <f>M213*10^3/K213</f>
        <v>1993</v>
      </c>
      <c r="M213" s="26">
        <v>994.50699999999995</v>
      </c>
      <c r="N213" s="24">
        <v>33</v>
      </c>
      <c r="O213" s="25">
        <f>P213*10^3/N213</f>
        <v>959</v>
      </c>
      <c r="P213" s="26">
        <v>31.646999999999998</v>
      </c>
      <c r="Q213" s="24">
        <v>39</v>
      </c>
      <c r="R213" s="25">
        <f>S213*10^3/Q213</f>
        <v>968</v>
      </c>
      <c r="S213" s="26">
        <v>37.752000000000002</v>
      </c>
      <c r="T213" s="24">
        <v>47</v>
      </c>
      <c r="U213" s="25">
        <f>V213*10^3/T213</f>
        <v>977</v>
      </c>
      <c r="V213" s="26">
        <v>45.918999999999997</v>
      </c>
      <c r="W213" s="24">
        <v>62</v>
      </c>
      <c r="X213" s="25">
        <f>Y213*10^3/W213</f>
        <v>986</v>
      </c>
      <c r="Y213" s="26">
        <v>61.131999999999998</v>
      </c>
      <c r="Z213" s="24">
        <v>80</v>
      </c>
      <c r="AA213" s="25">
        <f>AB213*10^3/Z213</f>
        <v>995</v>
      </c>
      <c r="AB213" s="26">
        <v>79.599999999999994</v>
      </c>
      <c r="AC213" s="24">
        <v>106</v>
      </c>
      <c r="AD213" s="25">
        <f>AE213*10^3/AC213</f>
        <v>1018</v>
      </c>
      <c r="AE213" s="26">
        <v>107.908</v>
      </c>
      <c r="AF213" s="24">
        <v>220</v>
      </c>
      <c r="AG213" s="25">
        <f>AH213*10^3/AF213</f>
        <v>1564</v>
      </c>
      <c r="AH213" s="26">
        <v>344.08</v>
      </c>
      <c r="AI213" s="24">
        <v>265</v>
      </c>
      <c r="AJ213" s="25">
        <f>AK213*10^3/AI213</f>
        <v>1585</v>
      </c>
      <c r="AK213" s="26">
        <v>420.02499999999998</v>
      </c>
      <c r="AL213" s="24">
        <v>304</v>
      </c>
      <c r="AM213" s="25">
        <f>AN213*10^3/AL213</f>
        <v>1749</v>
      </c>
      <c r="AN213" s="26">
        <v>531.69600000000003</v>
      </c>
      <c r="AO213" s="24">
        <v>348</v>
      </c>
      <c r="AP213" s="25">
        <f>AQ213*10^3/AO213</f>
        <v>2079</v>
      </c>
      <c r="AQ213" s="26">
        <v>723.49199999999996</v>
      </c>
      <c r="AR213" s="24">
        <v>499</v>
      </c>
      <c r="AS213" s="25">
        <f>AT213*10^3/AR213</f>
        <v>1993</v>
      </c>
      <c r="AT213" s="26">
        <v>994.50699999999995</v>
      </c>
      <c r="AU213" s="24">
        <v>557</v>
      </c>
      <c r="AV213" s="25">
        <f>AW213*10^3/AU213</f>
        <v>1965</v>
      </c>
      <c r="AW213" s="26">
        <v>1094.5050000000001</v>
      </c>
      <c r="AX213" s="24">
        <v>623.94104308390024</v>
      </c>
      <c r="AY213" s="25">
        <f>AZ213*10^3/AX213</f>
        <v>1895.7533671563247</v>
      </c>
      <c r="AZ213" s="26">
        <v>1182.8383333333334</v>
      </c>
    </row>
    <row r="214" spans="1:52" ht="18" customHeight="1" x14ac:dyDescent="0.3">
      <c r="B214" s="22"/>
      <c r="E214" s="45"/>
      <c r="F214" s="8"/>
      <c r="H214" s="19"/>
      <c r="J214" s="40"/>
      <c r="K214" s="19"/>
      <c r="M214" s="40"/>
      <c r="N214" s="19"/>
      <c r="P214" s="40"/>
      <c r="Q214" s="19"/>
      <c r="S214" s="40"/>
      <c r="T214" s="19"/>
      <c r="V214" s="40"/>
      <c r="W214" s="19"/>
      <c r="Y214" s="40"/>
      <c r="Z214" s="19"/>
      <c r="AB214" s="40"/>
      <c r="AC214" s="19"/>
      <c r="AE214" s="40"/>
      <c r="AF214" s="19"/>
      <c r="AH214" s="40"/>
      <c r="AI214" s="19"/>
      <c r="AK214" s="40"/>
      <c r="AL214" s="19"/>
      <c r="AN214" s="40"/>
      <c r="AO214" s="19"/>
      <c r="AQ214" s="40"/>
      <c r="AR214" s="19"/>
      <c r="AT214" s="40"/>
      <c r="AU214" s="19"/>
      <c r="AW214" s="40"/>
      <c r="AX214" s="19"/>
      <c r="AZ214" s="40"/>
    </row>
    <row r="215" spans="1:52" ht="18" customHeight="1" x14ac:dyDescent="0.3">
      <c r="B215" s="27" t="s">
        <v>183</v>
      </c>
      <c r="C215" s="28"/>
      <c r="D215" s="28"/>
      <c r="E215" s="28"/>
      <c r="F215" s="28"/>
      <c r="G215" s="28"/>
      <c r="H215" s="19"/>
      <c r="J215" s="30">
        <f t="shared" ref="J215" si="388">SUM(J212:J213)</f>
        <v>803.03505963869998</v>
      </c>
      <c r="K215" s="19"/>
      <c r="M215" s="30">
        <f t="shared" ref="M215" si="389">SUM(M212:M213)</f>
        <v>1085.4668903859999</v>
      </c>
      <c r="N215" s="19"/>
      <c r="P215" s="30">
        <f>SUM(P212:P213)</f>
        <v>88.356999999999999</v>
      </c>
      <c r="Q215" s="19"/>
      <c r="S215" s="30">
        <f t="shared" ref="S215" si="390">SUM(S212:S213)</f>
        <v>89.568000000000012</v>
      </c>
      <c r="T215" s="19"/>
      <c r="V215" s="30">
        <f t="shared" ref="V215" si="391">SUM(V212:V213)</f>
        <v>108.517</v>
      </c>
      <c r="W215" s="19"/>
      <c r="Y215" s="30">
        <f t="shared" ref="Y215" si="392">SUM(Y212:Y213)</f>
        <v>121.69800000000001</v>
      </c>
      <c r="Z215" s="19"/>
      <c r="AB215" s="30">
        <f t="shared" ref="AB215" si="393">SUM(AB212:AB213)</f>
        <v>139.71099999999998</v>
      </c>
      <c r="AC215" s="19"/>
      <c r="AE215" s="30">
        <f t="shared" ref="AE215" si="394">SUM(AE212:AE213)</f>
        <v>183.86200000000002</v>
      </c>
      <c r="AF215" s="19"/>
      <c r="AH215" s="30">
        <f t="shared" ref="AH215" si="395">SUM(AH212:AH213)</f>
        <v>452.27199999999999</v>
      </c>
      <c r="AI215" s="19"/>
      <c r="AK215" s="30">
        <f t="shared" ref="AK215" si="396">SUM(AK212:AK213)</f>
        <v>529.23399999999992</v>
      </c>
      <c r="AL215" s="19"/>
      <c r="AN215" s="30">
        <f t="shared" ref="AN215" si="397">SUM(AN212:AN213)</f>
        <v>640.54500000000007</v>
      </c>
      <c r="AO215" s="19"/>
      <c r="AQ215" s="30">
        <f t="shared" ref="AQ215" si="398">SUM(AQ212:AQ213)</f>
        <v>842.52599999999995</v>
      </c>
      <c r="AR215" s="19"/>
      <c r="AT215" s="30">
        <f t="shared" ref="AT215" si="399">SUM(AT212:AT213)</f>
        <v>1109.521</v>
      </c>
      <c r="AU215" s="19"/>
      <c r="AW215" s="30">
        <f t="shared" ref="AW215" si="400">SUM(AW212:AW213)</f>
        <v>1274.96</v>
      </c>
      <c r="AX215" s="19"/>
      <c r="AZ215" s="30">
        <f t="shared" ref="AZ215" si="401">SUM(AZ212:AZ213)</f>
        <v>1363.2933333333333</v>
      </c>
    </row>
    <row r="216" spans="1:52" ht="18" customHeight="1" x14ac:dyDescent="0.3">
      <c r="B216" s="19"/>
      <c r="H216" s="19"/>
      <c r="J216" s="6"/>
      <c r="K216" s="19"/>
      <c r="M216" s="6"/>
      <c r="N216" s="19"/>
      <c r="P216" s="6"/>
      <c r="Q216" s="19"/>
      <c r="S216" s="6"/>
      <c r="T216" s="19"/>
      <c r="V216" s="6"/>
      <c r="W216" s="19"/>
      <c r="Y216" s="6"/>
      <c r="Z216" s="19"/>
      <c r="AB216" s="6"/>
      <c r="AC216" s="19"/>
      <c r="AE216" s="6"/>
      <c r="AF216" s="19"/>
      <c r="AH216" s="6"/>
      <c r="AI216" s="19"/>
      <c r="AK216" s="6"/>
      <c r="AL216" s="19"/>
      <c r="AN216" s="6"/>
      <c r="AO216" s="19"/>
      <c r="AQ216" s="6"/>
      <c r="AR216" s="19"/>
      <c r="AT216" s="6"/>
      <c r="AU216" s="19"/>
      <c r="AW216" s="6"/>
      <c r="AX216" s="19"/>
      <c r="AZ216" s="6"/>
    </row>
    <row r="217" spans="1:52" ht="18" customHeight="1" x14ac:dyDescent="0.3">
      <c r="B217" s="27" t="s">
        <v>187</v>
      </c>
      <c r="C217" s="28"/>
      <c r="D217" s="28"/>
      <c r="E217" s="28"/>
      <c r="F217" s="28"/>
      <c r="G217" s="28"/>
      <c r="H217" s="19"/>
      <c r="J217" s="30">
        <f t="shared" ref="J217:M217" si="402">J209+J215</f>
        <v>2045.6250596387001</v>
      </c>
      <c r="K217" s="19"/>
      <c r="M217" s="30">
        <f t="shared" si="402"/>
        <v>1873.946890386</v>
      </c>
      <c r="N217" s="19"/>
      <c r="P217" s="30">
        <f t="shared" ref="P217" si="403">P209+P215</f>
        <v>709.12518408387336</v>
      </c>
      <c r="Q217" s="19"/>
      <c r="S217" s="30">
        <f t="shared" ref="S217" si="404">S209+S215</f>
        <v>718.40341332266553</v>
      </c>
      <c r="T217" s="19"/>
      <c r="V217" s="30">
        <f t="shared" ref="V217" si="405">V209+V215</f>
        <v>745.41964256145957</v>
      </c>
      <c r="W217" s="19"/>
      <c r="Y217" s="30">
        <f t="shared" ref="Y217" si="406">Y209+Y215</f>
        <v>766.66787180025358</v>
      </c>
      <c r="Z217" s="19"/>
      <c r="AB217" s="30">
        <f t="shared" ref="AB217" si="407">AB209+AB215</f>
        <v>756.34345263866885</v>
      </c>
      <c r="AC217" s="19"/>
      <c r="AE217" s="30">
        <f t="shared" ref="AE217" si="408">AE209+AE215</f>
        <v>788.49572560628508</v>
      </c>
      <c r="AF217" s="19"/>
      <c r="AH217" s="30">
        <f t="shared" ref="AH217" si="409">AH209+AH215</f>
        <v>1082.3328152323563</v>
      </c>
      <c r="AI217" s="19"/>
      <c r="AK217" s="30">
        <f t="shared" ref="AK217" si="410">AK209+AK215</f>
        <v>1238.7919163396707</v>
      </c>
      <c r="AL217" s="19"/>
      <c r="AN217" s="30">
        <f t="shared" ref="AN217" si="411">AN209+AN215</f>
        <v>1276.8772222222224</v>
      </c>
      <c r="AO217" s="19"/>
      <c r="AQ217" s="30">
        <f t="shared" ref="AQ217" si="412">AQ209+AQ215</f>
        <v>2227.6309973418392</v>
      </c>
      <c r="AR217" s="19"/>
      <c r="AT217" s="30">
        <f t="shared" ref="AT217" si="413">AT209+AT215</f>
        <v>1691.3835085440874</v>
      </c>
      <c r="AU217" s="19"/>
      <c r="AW217" s="30">
        <f t="shared" ref="AW217" si="414">AW209+AW215</f>
        <v>2185.4962573099415</v>
      </c>
      <c r="AX217" s="19"/>
      <c r="AZ217" s="30">
        <f t="shared" ref="AZ217" si="415">AZ209+AZ215</f>
        <v>2311.9814753658361</v>
      </c>
    </row>
    <row r="218" spans="1:52" ht="18" customHeight="1" x14ac:dyDescent="0.3">
      <c r="B218" s="19"/>
      <c r="H218" s="19"/>
      <c r="J218" s="6"/>
      <c r="K218" s="19"/>
      <c r="M218" s="6"/>
      <c r="N218" s="19"/>
      <c r="P218" s="6"/>
      <c r="Q218" s="19"/>
      <c r="S218" s="6"/>
      <c r="T218" s="19"/>
      <c r="V218" s="6"/>
      <c r="W218" s="19"/>
      <c r="Y218" s="6"/>
      <c r="Z218" s="19"/>
      <c r="AB218" s="6"/>
      <c r="AC218" s="19"/>
      <c r="AE218" s="6"/>
      <c r="AF218" s="19"/>
      <c r="AH218" s="6"/>
      <c r="AI218" s="19"/>
      <c r="AK218" s="6"/>
      <c r="AL218" s="19"/>
      <c r="AN218" s="6"/>
      <c r="AO218" s="19"/>
      <c r="AQ218" s="6"/>
      <c r="AR218" s="19"/>
      <c r="AT218" s="6"/>
      <c r="AU218" s="19"/>
      <c r="AW218" s="6"/>
      <c r="AX218" s="19"/>
      <c r="AZ218" s="6"/>
    </row>
    <row r="219" spans="1:52" ht="18" customHeight="1" outlineLevel="2" x14ac:dyDescent="0.3">
      <c r="A219" s="17"/>
      <c r="B219" s="20" t="s">
        <v>188</v>
      </c>
      <c r="H219" s="19"/>
      <c r="J219" s="6"/>
      <c r="K219" s="19"/>
      <c r="M219" s="6"/>
      <c r="N219" s="19"/>
      <c r="P219" s="6"/>
      <c r="Q219" s="19"/>
      <c r="S219" s="6"/>
      <c r="T219" s="19"/>
      <c r="V219" s="6"/>
      <c r="W219" s="19"/>
      <c r="Y219" s="6"/>
      <c r="Z219" s="19"/>
      <c r="AB219" s="6"/>
      <c r="AC219" s="19"/>
      <c r="AE219" s="6"/>
      <c r="AF219" s="19"/>
      <c r="AH219" s="6"/>
      <c r="AI219" s="19"/>
      <c r="AK219" s="6"/>
      <c r="AL219" s="19"/>
      <c r="AN219" s="6"/>
      <c r="AO219" s="19"/>
      <c r="AQ219" s="6"/>
      <c r="AR219" s="19"/>
      <c r="AT219" s="6"/>
      <c r="AU219" s="19"/>
      <c r="AW219" s="6"/>
      <c r="AX219" s="19"/>
      <c r="AZ219" s="6"/>
    </row>
    <row r="220" spans="1:52" ht="18" customHeight="1" outlineLevel="2" x14ac:dyDescent="0.3">
      <c r="B220" s="21" t="s">
        <v>189</v>
      </c>
      <c r="H220" s="19"/>
      <c r="J220" s="6"/>
      <c r="K220" s="19"/>
      <c r="M220" s="6"/>
      <c r="N220" s="19"/>
      <c r="P220" s="6"/>
      <c r="Q220" s="19"/>
      <c r="S220" s="6"/>
      <c r="T220" s="19"/>
      <c r="V220" s="6"/>
      <c r="W220" s="19"/>
      <c r="Y220" s="6"/>
      <c r="Z220" s="19"/>
      <c r="AB220" s="6"/>
      <c r="AC220" s="19"/>
      <c r="AE220" s="6"/>
      <c r="AF220" s="19"/>
      <c r="AH220" s="6"/>
      <c r="AI220" s="19"/>
      <c r="AK220" s="6"/>
      <c r="AL220" s="19"/>
      <c r="AN220" s="6"/>
      <c r="AO220" s="19"/>
      <c r="AQ220" s="6"/>
      <c r="AR220" s="19"/>
      <c r="AT220" s="6"/>
      <c r="AU220" s="19"/>
      <c r="AW220" s="6"/>
      <c r="AX220" s="19"/>
      <c r="AZ220" s="6"/>
    </row>
    <row r="221" spans="1:52" ht="18" customHeight="1" outlineLevel="2" x14ac:dyDescent="0.3">
      <c r="B221" s="22" t="s">
        <v>189</v>
      </c>
      <c r="C221" s="1">
        <v>10</v>
      </c>
      <c r="D221" s="1" t="s">
        <v>99</v>
      </c>
      <c r="E221" s="1" t="s">
        <v>18</v>
      </c>
      <c r="F221" s="8" t="s">
        <v>64</v>
      </c>
      <c r="H221" s="19"/>
      <c r="J221" s="6"/>
      <c r="K221" s="19"/>
      <c r="M221" s="6"/>
      <c r="N221" s="19"/>
      <c r="P221" s="26">
        <v>245.31399999999999</v>
      </c>
      <c r="Q221" s="19"/>
      <c r="S221" s="26">
        <v>210.04700000000003</v>
      </c>
      <c r="T221" s="19"/>
      <c r="V221" s="26">
        <v>210.60299999999995</v>
      </c>
      <c r="W221" s="19"/>
      <c r="Y221" s="26">
        <v>186.858</v>
      </c>
      <c r="Z221" s="19"/>
      <c r="AB221" s="26">
        <v>169.68300000000005</v>
      </c>
      <c r="AC221" s="19"/>
      <c r="AE221" s="26">
        <v>178.33600000000001</v>
      </c>
      <c r="AF221" s="19"/>
      <c r="AH221" s="26">
        <v>170.36181132999999</v>
      </c>
      <c r="AI221" s="19"/>
      <c r="AK221" s="26">
        <v>184.51919361</v>
      </c>
      <c r="AL221" s="19"/>
      <c r="AN221" s="26">
        <v>195.34889000000004</v>
      </c>
      <c r="AO221" s="19"/>
      <c r="AQ221" s="26">
        <v>260.15999999999997</v>
      </c>
      <c r="AR221" s="19"/>
      <c r="AT221" s="26">
        <v>385.71000000000004</v>
      </c>
      <c r="AU221" s="19"/>
      <c r="AW221" s="26">
        <v>509.48890964720613</v>
      </c>
      <c r="AX221" s="19"/>
      <c r="AZ221" s="26">
        <v>674.8617327451841</v>
      </c>
    </row>
    <row r="222" spans="1:52" ht="18" customHeight="1" outlineLevel="2" x14ac:dyDescent="0.3">
      <c r="B222" s="19"/>
      <c r="H222" s="19"/>
      <c r="J222" s="6"/>
      <c r="K222" s="19"/>
      <c r="M222" s="6"/>
      <c r="N222" s="19"/>
      <c r="P222" s="6"/>
      <c r="Q222" s="19"/>
      <c r="S222" s="6"/>
      <c r="T222" s="19"/>
      <c r="V222" s="6"/>
      <c r="W222" s="19"/>
      <c r="Y222" s="6"/>
      <c r="Z222" s="19"/>
      <c r="AB222" s="6"/>
      <c r="AC222" s="19"/>
      <c r="AE222" s="6"/>
      <c r="AF222" s="19"/>
      <c r="AH222" s="6"/>
      <c r="AI222" s="19"/>
      <c r="AK222" s="6"/>
      <c r="AL222" s="19"/>
      <c r="AN222" s="6"/>
      <c r="AO222" s="19"/>
      <c r="AQ222" s="6"/>
      <c r="AR222" s="19"/>
      <c r="AT222" s="6"/>
      <c r="AU222" s="19"/>
      <c r="AW222" s="6"/>
      <c r="AX222" s="19"/>
      <c r="AZ222" s="6"/>
    </row>
    <row r="223" spans="1:52" ht="18" customHeight="1" x14ac:dyDescent="0.3">
      <c r="A223" s="17"/>
      <c r="B223" s="20" t="s">
        <v>190</v>
      </c>
      <c r="H223" s="19"/>
      <c r="J223" s="6"/>
      <c r="K223" s="19"/>
      <c r="M223" s="6"/>
      <c r="N223" s="19"/>
      <c r="P223" s="6"/>
      <c r="Q223" s="19"/>
      <c r="S223" s="6"/>
      <c r="T223" s="19"/>
      <c r="V223" s="6"/>
      <c r="W223" s="19"/>
      <c r="Y223" s="6"/>
      <c r="Z223" s="19"/>
      <c r="AB223" s="6"/>
      <c r="AC223" s="19"/>
      <c r="AE223" s="6"/>
      <c r="AF223" s="19"/>
      <c r="AH223" s="6"/>
      <c r="AI223" s="19"/>
      <c r="AK223" s="6"/>
      <c r="AL223" s="19"/>
      <c r="AN223" s="6"/>
      <c r="AO223" s="19"/>
      <c r="AQ223" s="6"/>
      <c r="AR223" s="19"/>
      <c r="AT223" s="6"/>
      <c r="AU223" s="19"/>
      <c r="AW223" s="6"/>
      <c r="AX223" s="19"/>
      <c r="AZ223" s="6"/>
    </row>
    <row r="224" spans="1:52" ht="18" customHeight="1" x14ac:dyDescent="0.3">
      <c r="A224" s="17"/>
      <c r="B224" s="20"/>
      <c r="H224" s="19"/>
      <c r="J224" s="6"/>
      <c r="K224" s="19"/>
      <c r="M224" s="6"/>
      <c r="N224" s="19"/>
      <c r="P224" s="6"/>
      <c r="Q224" s="19"/>
      <c r="S224" s="6"/>
      <c r="T224" s="19"/>
      <c r="V224" s="6"/>
      <c r="W224" s="19"/>
      <c r="Y224" s="6"/>
      <c r="Z224" s="19"/>
      <c r="AB224" s="6"/>
      <c r="AC224" s="19"/>
      <c r="AE224" s="6"/>
      <c r="AF224" s="19"/>
      <c r="AH224" s="6"/>
      <c r="AI224" s="19"/>
      <c r="AK224" s="6"/>
      <c r="AL224" s="19"/>
      <c r="AN224" s="6"/>
      <c r="AO224" s="19"/>
      <c r="AQ224" s="6"/>
      <c r="AR224" s="19"/>
      <c r="AT224" s="6"/>
      <c r="AU224" s="19"/>
      <c r="AW224" s="6"/>
      <c r="AX224" s="19"/>
      <c r="AZ224" s="6"/>
    </row>
    <row r="225" spans="1:52" ht="18" customHeight="1" x14ac:dyDescent="0.3">
      <c r="B225" s="21" t="s">
        <v>191</v>
      </c>
      <c r="H225" s="19"/>
      <c r="J225" s="6"/>
      <c r="K225" s="19"/>
      <c r="M225" s="6"/>
      <c r="N225" s="19"/>
      <c r="P225" s="6"/>
      <c r="Q225" s="19"/>
      <c r="S225" s="6"/>
      <c r="T225" s="19"/>
      <c r="V225" s="6"/>
      <c r="W225" s="19"/>
      <c r="Y225" s="6"/>
      <c r="Z225" s="19"/>
      <c r="AB225" s="6"/>
      <c r="AC225" s="19"/>
      <c r="AE225" s="6"/>
      <c r="AF225" s="19"/>
      <c r="AH225" s="6"/>
      <c r="AI225" s="19"/>
      <c r="AK225" s="6"/>
      <c r="AL225" s="19"/>
      <c r="AN225" s="6"/>
      <c r="AO225" s="19"/>
      <c r="AQ225" s="6"/>
      <c r="AR225" s="19"/>
      <c r="AT225" s="6"/>
      <c r="AU225" s="19"/>
      <c r="AW225" s="6"/>
      <c r="AX225" s="19"/>
      <c r="AZ225" s="6"/>
    </row>
    <row r="226" spans="1:52" ht="18" customHeight="1" x14ac:dyDescent="0.3">
      <c r="B226" s="22" t="s">
        <v>192</v>
      </c>
      <c r="C226" s="1">
        <v>12</v>
      </c>
      <c r="D226" s="1" t="s">
        <v>99</v>
      </c>
      <c r="E226" s="46" t="s">
        <v>71</v>
      </c>
      <c r="F226" s="8" t="s">
        <v>64</v>
      </c>
      <c r="G226" s="1" t="s">
        <v>193</v>
      </c>
      <c r="H226" s="19"/>
      <c r="J226" s="26">
        <v>2827.3537780437873</v>
      </c>
      <c r="K226" s="19"/>
      <c r="M226" s="26">
        <v>1808.1913696791662</v>
      </c>
      <c r="N226" s="19"/>
      <c r="P226" s="26">
        <v>1956.8285559563246</v>
      </c>
      <c r="Q226" s="19"/>
      <c r="S226" s="26">
        <v>1786.1602811463317</v>
      </c>
      <c r="T226" s="19"/>
      <c r="V226" s="26">
        <v>1981.09214510727</v>
      </c>
      <c r="W226" s="19"/>
      <c r="Y226" s="26">
        <v>1446.7331257939206</v>
      </c>
      <c r="Z226" s="19"/>
      <c r="AB226" s="26">
        <v>1592.5757681035675</v>
      </c>
      <c r="AC226" s="19"/>
      <c r="AE226" s="26">
        <v>2664.2978080000003</v>
      </c>
      <c r="AF226" s="19"/>
      <c r="AH226" s="26">
        <v>2620.8947523016868</v>
      </c>
      <c r="AI226" s="19"/>
      <c r="AK226" s="26">
        <v>2750.7305574021902</v>
      </c>
      <c r="AL226" s="19"/>
      <c r="AN226" s="26">
        <v>2779.0983242535922</v>
      </c>
      <c r="AO226" s="19"/>
      <c r="AQ226" s="26">
        <v>1988.6926923361216</v>
      </c>
      <c r="AR226" s="19"/>
      <c r="AT226" s="26">
        <v>1532.8442901145236</v>
      </c>
      <c r="AU226" s="19"/>
      <c r="AW226" s="26">
        <v>1741.8685114937769</v>
      </c>
      <c r="AX226" s="19"/>
      <c r="AZ226" s="26">
        <v>2277.3317946566785</v>
      </c>
    </row>
    <row r="227" spans="1:52" ht="18" customHeight="1" x14ac:dyDescent="0.3">
      <c r="A227" s="17"/>
      <c r="B227" s="20"/>
      <c r="H227" s="19"/>
      <c r="J227" s="6"/>
      <c r="K227" s="19"/>
      <c r="M227" s="6"/>
      <c r="N227" s="19"/>
      <c r="P227" s="6"/>
      <c r="Q227" s="19"/>
      <c r="S227" s="6"/>
      <c r="T227" s="19"/>
      <c r="V227" s="6"/>
      <c r="W227" s="19"/>
      <c r="Y227" s="6"/>
      <c r="Z227" s="19"/>
      <c r="AB227" s="6"/>
      <c r="AC227" s="19"/>
      <c r="AE227" s="6"/>
      <c r="AF227" s="19"/>
      <c r="AH227" s="6"/>
      <c r="AI227" s="19"/>
      <c r="AK227" s="6"/>
      <c r="AL227" s="19"/>
      <c r="AN227" s="6"/>
      <c r="AO227" s="19"/>
      <c r="AQ227" s="6"/>
      <c r="AR227" s="19"/>
      <c r="AT227" s="6"/>
      <c r="AU227" s="19"/>
      <c r="AW227" s="6"/>
      <c r="AX227" s="19"/>
      <c r="AZ227" s="6"/>
    </row>
    <row r="228" spans="1:52" ht="18" customHeight="1" x14ac:dyDescent="0.3">
      <c r="B228" s="21" t="s">
        <v>194</v>
      </c>
      <c r="H228" s="19"/>
      <c r="J228" s="40"/>
      <c r="K228" s="19"/>
      <c r="M228" s="40"/>
      <c r="N228" s="19"/>
      <c r="P228" s="40"/>
      <c r="Q228" s="19"/>
      <c r="S228" s="40"/>
      <c r="T228" s="19"/>
      <c r="V228" s="40"/>
      <c r="W228" s="19"/>
      <c r="Y228" s="40"/>
      <c r="Z228" s="19"/>
      <c r="AB228" s="40"/>
      <c r="AC228" s="19"/>
      <c r="AE228" s="40"/>
      <c r="AF228" s="19"/>
      <c r="AH228" s="40"/>
      <c r="AI228" s="19"/>
      <c r="AK228" s="40"/>
      <c r="AL228" s="19"/>
      <c r="AN228" s="40"/>
      <c r="AO228" s="19"/>
      <c r="AQ228" s="40"/>
      <c r="AR228" s="19"/>
      <c r="AT228" s="40"/>
      <c r="AU228" s="19"/>
      <c r="AW228" s="40"/>
      <c r="AX228" s="19"/>
      <c r="AZ228" s="40"/>
    </row>
    <row r="229" spans="1:52" ht="18" customHeight="1" x14ac:dyDescent="0.3">
      <c r="B229" s="22" t="s">
        <v>195</v>
      </c>
      <c r="C229" s="1">
        <v>12</v>
      </c>
      <c r="D229" s="1" t="s">
        <v>99</v>
      </c>
      <c r="E229" s="46" t="s">
        <v>71</v>
      </c>
      <c r="F229" s="8" t="s">
        <v>64</v>
      </c>
      <c r="G229" s="1" t="s">
        <v>196</v>
      </c>
      <c r="H229" s="19"/>
      <c r="J229" s="26">
        <v>1627.7435057872822</v>
      </c>
      <c r="K229" s="19"/>
      <c r="M229" s="26">
        <v>1731.2847832327768</v>
      </c>
      <c r="N229" s="19"/>
      <c r="P229" s="26">
        <v>1871.4528693173934</v>
      </c>
      <c r="Q229" s="19"/>
      <c r="S229" s="26">
        <v>1221.0837396853453</v>
      </c>
      <c r="T229" s="19"/>
      <c r="V229" s="26">
        <v>901.31090943588538</v>
      </c>
      <c r="W229" s="19"/>
      <c r="Y229" s="26">
        <v>778.01468459825435</v>
      </c>
      <c r="Z229" s="19"/>
      <c r="AB229" s="26">
        <v>1063.5491347094508</v>
      </c>
      <c r="AC229" s="19"/>
      <c r="AE229" s="26">
        <v>1502.5673830000001</v>
      </c>
      <c r="AF229" s="19"/>
      <c r="AH229" s="26">
        <v>1086.0549262483382</v>
      </c>
      <c r="AI229" s="19"/>
      <c r="AK229" s="26">
        <v>1014.1485261700491</v>
      </c>
      <c r="AL229" s="19"/>
      <c r="AN229" s="26">
        <v>1964.1491785785424</v>
      </c>
      <c r="AO229" s="19"/>
      <c r="AQ229" s="26">
        <v>1249.1834609043647</v>
      </c>
      <c r="AR229" s="19"/>
      <c r="AT229" s="26">
        <v>1050.3736926465544</v>
      </c>
      <c r="AU229" s="19"/>
      <c r="AW229" s="26">
        <v>1391.066021834715</v>
      </c>
      <c r="AX229" s="19"/>
      <c r="AZ229" s="26">
        <v>1274.6193186494559</v>
      </c>
    </row>
    <row r="230" spans="1:52" ht="18" customHeight="1" x14ac:dyDescent="0.3">
      <c r="B230" s="19"/>
      <c r="H230" s="19"/>
      <c r="J230" s="6"/>
      <c r="K230" s="19"/>
      <c r="M230" s="6"/>
      <c r="N230" s="19"/>
      <c r="P230" s="6"/>
      <c r="Q230" s="19"/>
      <c r="S230" s="6"/>
      <c r="T230" s="19"/>
      <c r="V230" s="6"/>
      <c r="W230" s="19"/>
      <c r="Y230" s="6"/>
      <c r="Z230" s="19"/>
      <c r="AB230" s="6"/>
      <c r="AC230" s="19"/>
      <c r="AE230" s="6"/>
      <c r="AF230" s="19"/>
      <c r="AH230" s="6"/>
      <c r="AI230" s="19"/>
      <c r="AK230" s="6"/>
      <c r="AL230" s="19"/>
      <c r="AN230" s="6"/>
      <c r="AO230" s="19"/>
      <c r="AQ230" s="6"/>
      <c r="AR230" s="19"/>
      <c r="AT230" s="6"/>
      <c r="AU230" s="19"/>
      <c r="AW230" s="6"/>
      <c r="AX230" s="19"/>
      <c r="AZ230" s="6"/>
    </row>
    <row r="231" spans="1:52" ht="18" customHeight="1" x14ac:dyDescent="0.3">
      <c r="B231" s="27" t="s">
        <v>197</v>
      </c>
      <c r="C231" s="28"/>
      <c r="D231" s="28"/>
      <c r="E231" s="28"/>
      <c r="F231" s="28"/>
      <c r="G231" s="28"/>
      <c r="H231" s="19"/>
      <c r="J231" s="30">
        <f t="shared" ref="J231" si="416">J226+J229</f>
        <v>4455.0972838310699</v>
      </c>
      <c r="K231" s="19"/>
      <c r="M231" s="30">
        <f t="shared" ref="M231" si="417">M226+M229</f>
        <v>3539.4761529119432</v>
      </c>
      <c r="N231" s="19"/>
      <c r="P231" s="30">
        <f>P226+P229</f>
        <v>3828.281425273718</v>
      </c>
      <c r="Q231" s="19"/>
      <c r="S231" s="30">
        <f t="shared" ref="S231" si="418">S226+S229</f>
        <v>3007.2440208316771</v>
      </c>
      <c r="T231" s="19"/>
      <c r="V231" s="30">
        <f t="shared" ref="V231" si="419">V226+V229</f>
        <v>2882.4030545431551</v>
      </c>
      <c r="W231" s="19"/>
      <c r="Y231" s="30">
        <f t="shared" ref="Y231" si="420">Y226+Y229</f>
        <v>2224.7478103921749</v>
      </c>
      <c r="Z231" s="19"/>
      <c r="AB231" s="30">
        <f t="shared" ref="AB231" si="421">AB226+AB229</f>
        <v>2656.1249028130183</v>
      </c>
      <c r="AC231" s="19"/>
      <c r="AE231" s="30">
        <f t="shared" ref="AE231" si="422">AE226+AE229</f>
        <v>4166.8651910000008</v>
      </c>
      <c r="AF231" s="19"/>
      <c r="AH231" s="30">
        <f t="shared" ref="AH231" si="423">AH226+AH229</f>
        <v>3706.9496785500251</v>
      </c>
      <c r="AI231" s="19"/>
      <c r="AK231" s="30">
        <f t="shared" ref="AK231" si="424">AK226+AK229</f>
        <v>3764.8790835722393</v>
      </c>
      <c r="AL231" s="19"/>
      <c r="AN231" s="30">
        <f t="shared" ref="AN231" si="425">AN226+AN229</f>
        <v>4743.2475028321351</v>
      </c>
      <c r="AO231" s="19"/>
      <c r="AQ231" s="30">
        <f t="shared" ref="AQ231" si="426">AQ226+AQ229</f>
        <v>3237.876153240486</v>
      </c>
      <c r="AR231" s="19"/>
      <c r="AT231" s="30">
        <f t="shared" ref="AT231" si="427">AT226+AT229</f>
        <v>2583.217982761078</v>
      </c>
      <c r="AU231" s="19"/>
      <c r="AW231" s="30">
        <f t="shared" ref="AW231" si="428">AW226+AW229</f>
        <v>3132.9345333284919</v>
      </c>
      <c r="AX231" s="19"/>
      <c r="AZ231" s="30">
        <f t="shared" ref="AZ231" si="429">AZ226+AZ229</f>
        <v>3551.9511133061342</v>
      </c>
    </row>
    <row r="232" spans="1:52" ht="18" customHeight="1" x14ac:dyDescent="0.3">
      <c r="B232" s="19"/>
      <c r="H232" s="19"/>
      <c r="J232" s="6"/>
      <c r="K232" s="19"/>
      <c r="M232" s="6"/>
      <c r="N232" s="19"/>
      <c r="P232" s="6"/>
      <c r="Q232" s="19"/>
      <c r="S232" s="6"/>
      <c r="T232" s="19"/>
      <c r="V232" s="6"/>
      <c r="W232" s="19"/>
      <c r="Y232" s="6"/>
      <c r="Z232" s="19"/>
      <c r="AB232" s="6"/>
      <c r="AC232" s="19"/>
      <c r="AE232" s="6"/>
      <c r="AF232" s="19"/>
      <c r="AH232" s="6"/>
      <c r="AI232" s="19"/>
      <c r="AK232" s="6"/>
      <c r="AL232" s="19"/>
      <c r="AN232" s="6"/>
      <c r="AO232" s="19"/>
      <c r="AQ232" s="6"/>
      <c r="AR232" s="19"/>
      <c r="AT232" s="6"/>
      <c r="AU232" s="19"/>
      <c r="AW232" s="6"/>
      <c r="AX232" s="19"/>
      <c r="AZ232" s="6"/>
    </row>
    <row r="233" spans="1:52" ht="18" customHeight="1" x14ac:dyDescent="0.3">
      <c r="A233" s="17"/>
      <c r="B233" s="20" t="s">
        <v>198</v>
      </c>
      <c r="H233" s="19"/>
      <c r="J233" s="6"/>
      <c r="K233" s="19"/>
      <c r="M233" s="6"/>
      <c r="N233" s="19"/>
      <c r="P233" s="6"/>
      <c r="Q233" s="19"/>
      <c r="S233" s="6"/>
      <c r="T233" s="19"/>
      <c r="V233" s="6"/>
      <c r="W233" s="19"/>
      <c r="Y233" s="6"/>
      <c r="Z233" s="19"/>
      <c r="AB233" s="6"/>
      <c r="AC233" s="19"/>
      <c r="AE233" s="6"/>
      <c r="AF233" s="19"/>
      <c r="AH233" s="6"/>
      <c r="AI233" s="19"/>
      <c r="AK233" s="6"/>
      <c r="AL233" s="19"/>
      <c r="AN233" s="6"/>
      <c r="AO233" s="19"/>
      <c r="AQ233" s="6"/>
      <c r="AR233" s="19"/>
      <c r="AT233" s="6"/>
      <c r="AU233" s="19"/>
      <c r="AW233" s="6"/>
      <c r="AX233" s="19"/>
      <c r="AZ233" s="6"/>
    </row>
    <row r="234" spans="1:52" ht="18" customHeight="1" x14ac:dyDescent="0.3">
      <c r="B234" s="21" t="s">
        <v>199</v>
      </c>
      <c r="H234" s="19"/>
      <c r="J234" s="6"/>
      <c r="K234" s="19"/>
      <c r="M234" s="6"/>
      <c r="N234" s="19"/>
      <c r="P234" s="6"/>
      <c r="Q234" s="19"/>
      <c r="S234" s="6"/>
      <c r="T234" s="19"/>
      <c r="V234" s="6"/>
      <c r="W234" s="19"/>
      <c r="Y234" s="6"/>
      <c r="Z234" s="19"/>
      <c r="AB234" s="6"/>
      <c r="AC234" s="19"/>
      <c r="AE234" s="6"/>
      <c r="AF234" s="19"/>
      <c r="AH234" s="6"/>
      <c r="AI234" s="19"/>
      <c r="AK234" s="6"/>
      <c r="AL234" s="19"/>
      <c r="AN234" s="6"/>
      <c r="AO234" s="19"/>
      <c r="AQ234" s="6"/>
      <c r="AR234" s="19"/>
      <c r="AT234" s="6"/>
      <c r="AU234" s="19"/>
      <c r="AW234" s="6"/>
      <c r="AX234" s="19"/>
      <c r="AZ234" s="6"/>
    </row>
    <row r="235" spans="1:52" ht="18" customHeight="1" x14ac:dyDescent="0.3">
      <c r="B235" s="22" t="s">
        <v>199</v>
      </c>
      <c r="C235" s="1">
        <v>13</v>
      </c>
      <c r="D235" s="1" t="s">
        <v>99</v>
      </c>
      <c r="E235" s="41" t="s">
        <v>36</v>
      </c>
      <c r="F235" s="8" t="s">
        <v>64</v>
      </c>
      <c r="G235" s="1" t="s">
        <v>37</v>
      </c>
      <c r="H235" s="19"/>
      <c r="J235" s="26">
        <v>9140.3369999999995</v>
      </c>
      <c r="K235" s="19"/>
      <c r="M235" s="44">
        <v>9140.3369999999995</v>
      </c>
      <c r="N235" s="19"/>
      <c r="P235" s="26">
        <v>12604</v>
      </c>
      <c r="Q235" s="19"/>
      <c r="S235" s="26">
        <v>13174</v>
      </c>
      <c r="T235" s="19"/>
      <c r="V235" s="26">
        <v>12866</v>
      </c>
      <c r="W235" s="19"/>
      <c r="Y235" s="26">
        <v>10807</v>
      </c>
      <c r="Z235" s="19"/>
      <c r="AB235" s="26">
        <v>10012</v>
      </c>
      <c r="AC235" s="19"/>
      <c r="AE235" s="26">
        <v>9216</v>
      </c>
      <c r="AF235" s="19"/>
      <c r="AH235" s="26">
        <v>9080</v>
      </c>
      <c r="AI235" s="19"/>
      <c r="AK235" s="26">
        <v>9884</v>
      </c>
      <c r="AL235" s="19"/>
      <c r="AN235" s="26">
        <v>10413</v>
      </c>
      <c r="AO235" s="19"/>
      <c r="AQ235" s="26">
        <v>9631</v>
      </c>
      <c r="AR235" s="19"/>
      <c r="AT235" s="26">
        <v>10153</v>
      </c>
      <c r="AU235" s="19"/>
      <c r="AW235" s="44">
        <v>10153</v>
      </c>
      <c r="AX235" s="19"/>
      <c r="AZ235" s="44">
        <v>10153</v>
      </c>
    </row>
    <row r="236" spans="1:52" ht="18" customHeight="1" x14ac:dyDescent="0.3">
      <c r="B236" s="19"/>
      <c r="H236" s="19"/>
      <c r="J236" s="6"/>
      <c r="K236" s="19"/>
      <c r="M236" s="6"/>
      <c r="N236" s="19"/>
      <c r="P236" s="6"/>
      <c r="Q236" s="19"/>
      <c r="S236" s="6"/>
      <c r="T236" s="19"/>
      <c r="V236" s="6"/>
      <c r="W236" s="19"/>
      <c r="Y236" s="6"/>
      <c r="Z236" s="19"/>
      <c r="AB236" s="6"/>
      <c r="AC236" s="19"/>
      <c r="AE236" s="6"/>
      <c r="AF236" s="19"/>
      <c r="AH236" s="6"/>
      <c r="AI236" s="19"/>
      <c r="AK236" s="6"/>
      <c r="AL236" s="19"/>
      <c r="AN236" s="6"/>
      <c r="AO236" s="19"/>
      <c r="AQ236" s="6"/>
      <c r="AR236" s="19"/>
      <c r="AT236" s="6"/>
      <c r="AU236" s="19"/>
      <c r="AW236" s="6"/>
      <c r="AX236" s="19"/>
      <c r="AZ236" s="6"/>
    </row>
    <row r="237" spans="1:52" ht="18" customHeight="1" x14ac:dyDescent="0.3">
      <c r="B237" s="27" t="s">
        <v>200</v>
      </c>
      <c r="C237" s="28"/>
      <c r="D237" s="28"/>
      <c r="E237" s="28"/>
      <c r="F237" s="28"/>
      <c r="G237" s="28"/>
      <c r="H237" s="19"/>
      <c r="J237" s="30">
        <f t="shared" ref="J237" si="430">J235</f>
        <v>9140.3369999999995</v>
      </c>
      <c r="K237" s="19"/>
      <c r="M237" s="30">
        <f t="shared" ref="M237" si="431">M235</f>
        <v>9140.3369999999995</v>
      </c>
      <c r="N237" s="19"/>
      <c r="P237" s="30">
        <f>P235</f>
        <v>12604</v>
      </c>
      <c r="Q237" s="19"/>
      <c r="S237" s="30">
        <f t="shared" ref="S237" si="432">S235</f>
        <v>13174</v>
      </c>
      <c r="T237" s="19"/>
      <c r="V237" s="30">
        <f t="shared" ref="V237" si="433">V235</f>
        <v>12866</v>
      </c>
      <c r="W237" s="19"/>
      <c r="Y237" s="30">
        <f t="shared" ref="Y237" si="434">Y235</f>
        <v>10807</v>
      </c>
      <c r="Z237" s="19"/>
      <c r="AB237" s="30">
        <f t="shared" ref="AB237" si="435">AB235</f>
        <v>10012</v>
      </c>
      <c r="AC237" s="19"/>
      <c r="AE237" s="30">
        <f t="shared" ref="AE237" si="436">AE235</f>
        <v>9216</v>
      </c>
      <c r="AF237" s="19"/>
      <c r="AH237" s="30">
        <f t="shared" ref="AH237" si="437">AH235</f>
        <v>9080</v>
      </c>
      <c r="AI237" s="19"/>
      <c r="AK237" s="30">
        <f t="shared" ref="AK237" si="438">AK235</f>
        <v>9884</v>
      </c>
      <c r="AL237" s="19"/>
      <c r="AN237" s="30">
        <f t="shared" ref="AN237" si="439">AN235</f>
        <v>10413</v>
      </c>
      <c r="AO237" s="19"/>
      <c r="AQ237" s="30">
        <f t="shared" ref="AQ237" si="440">AQ235</f>
        <v>9631</v>
      </c>
      <c r="AR237" s="19"/>
      <c r="AT237" s="30">
        <f t="shared" ref="AT237" si="441">AT235</f>
        <v>10153</v>
      </c>
      <c r="AU237" s="19"/>
      <c r="AW237" s="30">
        <f t="shared" ref="AW237" si="442">AW235</f>
        <v>10153</v>
      </c>
      <c r="AX237" s="19"/>
      <c r="AZ237" s="30">
        <f t="shared" ref="AZ237" si="443">AZ235</f>
        <v>10153</v>
      </c>
    </row>
    <row r="238" spans="1:52" ht="18" customHeight="1" x14ac:dyDescent="0.3">
      <c r="B238" s="19"/>
      <c r="H238" s="19"/>
      <c r="J238" s="6"/>
      <c r="K238" s="19"/>
      <c r="M238" s="6"/>
      <c r="N238" s="19"/>
      <c r="P238" s="6"/>
      <c r="Q238" s="19"/>
      <c r="S238" s="6"/>
      <c r="T238" s="19"/>
      <c r="V238" s="6"/>
      <c r="W238" s="19"/>
      <c r="Y238" s="6"/>
      <c r="Z238" s="19"/>
      <c r="AB238" s="6"/>
      <c r="AC238" s="19"/>
      <c r="AE238" s="6"/>
      <c r="AF238" s="19"/>
      <c r="AH238" s="6"/>
      <c r="AI238" s="19"/>
      <c r="AK238" s="6"/>
      <c r="AL238" s="19"/>
      <c r="AN238" s="6"/>
      <c r="AO238" s="19"/>
      <c r="AQ238" s="6"/>
      <c r="AR238" s="19"/>
      <c r="AT238" s="6"/>
      <c r="AU238" s="19"/>
      <c r="AW238" s="6"/>
      <c r="AX238" s="19"/>
      <c r="AZ238" s="6"/>
    </row>
    <row r="239" spans="1:52" ht="18" customHeight="1" x14ac:dyDescent="0.3">
      <c r="A239" s="17"/>
      <c r="B239" s="20" t="s">
        <v>201</v>
      </c>
      <c r="H239" s="19"/>
      <c r="J239" s="6"/>
      <c r="K239" s="19"/>
      <c r="M239" s="6"/>
      <c r="N239" s="19"/>
      <c r="P239" s="6"/>
      <c r="Q239" s="19"/>
      <c r="S239" s="6"/>
      <c r="T239" s="19"/>
      <c r="V239" s="6"/>
      <c r="W239" s="19"/>
      <c r="Y239" s="6"/>
      <c r="Z239" s="19"/>
      <c r="AB239" s="6"/>
      <c r="AC239" s="19"/>
      <c r="AE239" s="6"/>
      <c r="AF239" s="19"/>
      <c r="AH239" s="6"/>
      <c r="AI239" s="19"/>
      <c r="AK239" s="6"/>
      <c r="AL239" s="19"/>
      <c r="AN239" s="6"/>
      <c r="AO239" s="19"/>
      <c r="AQ239" s="6"/>
      <c r="AR239" s="19"/>
      <c r="AT239" s="6"/>
      <c r="AU239" s="19"/>
      <c r="AW239" s="6"/>
      <c r="AX239" s="19"/>
      <c r="AZ239" s="6"/>
    </row>
    <row r="240" spans="1:52" ht="18" customHeight="1" x14ac:dyDescent="0.3">
      <c r="A240" s="17"/>
      <c r="B240" s="20"/>
      <c r="H240" s="19"/>
      <c r="J240" s="6"/>
      <c r="K240" s="19"/>
      <c r="M240" s="6"/>
      <c r="N240" s="19"/>
      <c r="P240" s="6"/>
      <c r="Q240" s="19"/>
      <c r="S240" s="6"/>
      <c r="T240" s="19"/>
      <c r="V240" s="6"/>
      <c r="W240" s="19"/>
      <c r="Y240" s="6"/>
      <c r="Z240" s="19"/>
      <c r="AB240" s="6"/>
      <c r="AC240" s="19"/>
      <c r="AE240" s="6"/>
      <c r="AF240" s="19"/>
      <c r="AH240" s="6"/>
      <c r="AI240" s="19"/>
      <c r="AK240" s="6"/>
      <c r="AL240" s="19"/>
      <c r="AN240" s="6"/>
      <c r="AO240" s="19"/>
      <c r="AQ240" s="6"/>
      <c r="AR240" s="19"/>
      <c r="AT240" s="6"/>
      <c r="AU240" s="19"/>
      <c r="AW240" s="6"/>
      <c r="AX240" s="19"/>
      <c r="AZ240" s="6"/>
    </row>
    <row r="241" spans="2:52" ht="18" customHeight="1" x14ac:dyDescent="0.3">
      <c r="B241" s="21" t="s">
        <v>202</v>
      </c>
      <c r="H241" s="19"/>
      <c r="J241" s="6"/>
      <c r="K241" s="19"/>
      <c r="M241" s="6"/>
      <c r="N241" s="19"/>
      <c r="P241" s="6"/>
      <c r="Q241" s="19"/>
      <c r="S241" s="6"/>
      <c r="T241" s="19"/>
      <c r="V241" s="6"/>
      <c r="W241" s="19"/>
      <c r="Y241" s="6"/>
      <c r="Z241" s="19"/>
      <c r="AB241" s="6"/>
      <c r="AC241" s="19"/>
      <c r="AE241" s="6"/>
      <c r="AF241" s="19"/>
      <c r="AH241" s="6"/>
      <c r="AI241" s="19"/>
      <c r="AK241" s="6"/>
      <c r="AL241" s="19"/>
      <c r="AN241" s="6"/>
      <c r="AO241" s="19"/>
      <c r="AQ241" s="6"/>
      <c r="AR241" s="19"/>
      <c r="AT241" s="6"/>
      <c r="AU241" s="19"/>
      <c r="AW241" s="6"/>
      <c r="AX241" s="19"/>
      <c r="AZ241" s="6"/>
    </row>
    <row r="242" spans="2:52" ht="18" customHeight="1" x14ac:dyDescent="0.3">
      <c r="B242" s="22" t="s">
        <v>203</v>
      </c>
      <c r="C242" s="1">
        <v>14</v>
      </c>
      <c r="D242" s="1" t="s">
        <v>204</v>
      </c>
      <c r="E242" s="23" t="s">
        <v>18</v>
      </c>
      <c r="F242" s="8" t="s">
        <v>205</v>
      </c>
      <c r="G242" s="1" t="s">
        <v>206</v>
      </c>
      <c r="H242" s="24">
        <v>1227</v>
      </c>
      <c r="I242" s="25">
        <f>J242*10^3/H242</f>
        <v>1273.749145092253</v>
      </c>
      <c r="J242" s="26">
        <v>1562.8902010281945</v>
      </c>
      <c r="K242" s="24">
        <v>1129</v>
      </c>
      <c r="L242" s="25">
        <f>M242*10^3/K242</f>
        <v>1326.0233918128654</v>
      </c>
      <c r="M242" s="26">
        <v>1497.0804093567249</v>
      </c>
      <c r="N242" s="24">
        <v>739.5</v>
      </c>
      <c r="O242" s="25">
        <f>P242*10^3/N242</f>
        <v>1319.4444444444443</v>
      </c>
      <c r="P242" s="26">
        <v>975.72916666666663</v>
      </c>
      <c r="Q242" s="24">
        <v>772.5</v>
      </c>
      <c r="R242" s="25">
        <f>S242*10^3/Q242</f>
        <v>1338.4615384615383</v>
      </c>
      <c r="S242" s="26">
        <v>1033.9615384615383</v>
      </c>
      <c r="T242" s="24">
        <v>706.25</v>
      </c>
      <c r="U242" s="25">
        <f>V242*10^3/T242</f>
        <v>1358.8588588588589</v>
      </c>
      <c r="V242" s="26">
        <v>959.69406906906909</v>
      </c>
      <c r="W242" s="24">
        <v>1195.75</v>
      </c>
      <c r="X242" s="25">
        <f>Y242*10^3/W242</f>
        <v>1378.9915966386554</v>
      </c>
      <c r="Y242" s="26">
        <v>1648.9292016806723</v>
      </c>
      <c r="Z242" s="24">
        <v>1098.25</v>
      </c>
      <c r="AA242" s="25">
        <f>AB242*10^3/Z242</f>
        <v>1398.3739837398375</v>
      </c>
      <c r="AB242" s="26">
        <v>1535.7642276422766</v>
      </c>
      <c r="AC242" s="24">
        <v>1604.25</v>
      </c>
      <c r="AD242" s="25">
        <f>AE242*10^3/AC242</f>
        <v>1421.994884910486</v>
      </c>
      <c r="AE242" s="26">
        <v>2281.2352941176473</v>
      </c>
      <c r="AF242" s="24">
        <v>1719.75</v>
      </c>
      <c r="AG242" s="25">
        <f>AH242*10^3/AF242</f>
        <v>1444.3120905300775</v>
      </c>
      <c r="AH242" s="26">
        <v>2483.8557176891009</v>
      </c>
      <c r="AI242" s="24">
        <v>1803.75</v>
      </c>
      <c r="AJ242" s="25">
        <f>AK242*10^3/AI242</f>
        <v>1468.2352941176471</v>
      </c>
      <c r="AK242" s="26">
        <v>2648.329411764706</v>
      </c>
      <c r="AL242" s="24">
        <v>1408.5</v>
      </c>
      <c r="AM242" s="25">
        <f>AN242*10^3/AL242</f>
        <v>1326.0233918128654</v>
      </c>
      <c r="AN242" s="26">
        <v>1867.7039473684208</v>
      </c>
      <c r="AO242" s="24">
        <v>1309.25</v>
      </c>
      <c r="AP242" s="25">
        <f>AQ242*10^3/AO242</f>
        <v>1325.8246178600161</v>
      </c>
      <c r="AQ242" s="26">
        <v>1735.835880933226</v>
      </c>
      <c r="AR242" s="24">
        <v>1294.5</v>
      </c>
      <c r="AS242" s="25">
        <f>AT242*10^3/AR242</f>
        <v>1380.2360248857351</v>
      </c>
      <c r="AT242" s="26">
        <v>1786.7155342145841</v>
      </c>
      <c r="AU242" s="24">
        <v>1727.25</v>
      </c>
      <c r="AV242" s="25">
        <f>AW242*10^3/AU242</f>
        <v>1530.0469917602143</v>
      </c>
      <c r="AW242" s="26">
        <v>2642.77366651783</v>
      </c>
      <c r="AX242" s="24">
        <v>1494.119318181818</v>
      </c>
      <c r="AY242" s="25">
        <f>AZ242*10^3/AX242</f>
        <v>1384.1738675457868</v>
      </c>
      <c r="AZ242" s="26">
        <v>2068.1209152226011</v>
      </c>
    </row>
    <row r="243" spans="2:52" ht="18" customHeight="1" x14ac:dyDescent="0.3">
      <c r="B243" s="22" t="s">
        <v>207</v>
      </c>
      <c r="C243" s="1">
        <v>14</v>
      </c>
      <c r="D243" s="1" t="s">
        <v>204</v>
      </c>
      <c r="E243" s="23" t="s">
        <v>18</v>
      </c>
      <c r="F243" s="8" t="s">
        <v>64</v>
      </c>
      <c r="G243" s="1" t="s">
        <v>208</v>
      </c>
      <c r="H243" s="19"/>
      <c r="J243" s="26">
        <v>320</v>
      </c>
      <c r="K243" s="19"/>
      <c r="M243" s="26">
        <v>1332</v>
      </c>
      <c r="N243" s="19"/>
      <c r="P243" s="26">
        <v>0</v>
      </c>
      <c r="Q243" s="19"/>
      <c r="S243" s="26">
        <v>0</v>
      </c>
      <c r="T243" s="19"/>
      <c r="V243" s="26">
        <v>0</v>
      </c>
      <c r="W243" s="19"/>
      <c r="Y243" s="26">
        <v>0</v>
      </c>
      <c r="Z243" s="19"/>
      <c r="AB243" s="26">
        <v>0</v>
      </c>
      <c r="AC243" s="19"/>
      <c r="AE243" s="26">
        <v>0</v>
      </c>
      <c r="AF243" s="19"/>
      <c r="AH243" s="26">
        <v>0</v>
      </c>
      <c r="AI243" s="19"/>
      <c r="AK243" s="26">
        <v>0</v>
      </c>
      <c r="AL243" s="19"/>
      <c r="AN243" s="26">
        <v>120</v>
      </c>
      <c r="AO243" s="19"/>
      <c r="AQ243" s="26">
        <v>320</v>
      </c>
      <c r="AR243" s="19"/>
      <c r="AT243" s="26">
        <v>1199.7333333333333</v>
      </c>
      <c r="AU243" s="19"/>
      <c r="AW243" s="26">
        <v>2542.9333333333334</v>
      </c>
      <c r="AX243" s="19"/>
      <c r="AZ243" s="26">
        <v>3245.4666666666667</v>
      </c>
    </row>
    <row r="244" spans="2:52" ht="18" customHeight="1" x14ac:dyDescent="0.3">
      <c r="B244" s="22"/>
      <c r="E244" s="45"/>
      <c r="F244" s="8"/>
      <c r="H244" s="19"/>
      <c r="J244" s="40"/>
      <c r="K244" s="19"/>
      <c r="M244" s="40"/>
      <c r="N244" s="19"/>
      <c r="P244" s="40"/>
      <c r="Q244" s="19"/>
      <c r="S244" s="40"/>
      <c r="T244" s="19"/>
      <c r="V244" s="40"/>
      <c r="W244" s="19"/>
      <c r="Y244" s="40"/>
      <c r="Z244" s="19"/>
      <c r="AB244" s="40"/>
      <c r="AC244" s="19"/>
      <c r="AE244" s="40"/>
      <c r="AF244" s="19"/>
      <c r="AH244" s="40"/>
      <c r="AI244" s="19"/>
      <c r="AK244" s="40"/>
      <c r="AL244" s="19"/>
      <c r="AN244" s="40"/>
      <c r="AO244" s="19"/>
      <c r="AQ244" s="40"/>
      <c r="AR244" s="19"/>
      <c r="AT244" s="40"/>
      <c r="AU244" s="19"/>
      <c r="AW244" s="40"/>
      <c r="AX244" s="19"/>
      <c r="AZ244" s="40"/>
    </row>
    <row r="245" spans="2:52" ht="18" customHeight="1" x14ac:dyDescent="0.3">
      <c r="B245" s="27" t="s">
        <v>202</v>
      </c>
      <c r="C245" s="28"/>
      <c r="D245" s="28"/>
      <c r="E245" s="28"/>
      <c r="F245" s="28"/>
      <c r="G245" s="28"/>
      <c r="H245" s="19"/>
      <c r="J245" s="30">
        <f t="shared" ref="J245" si="444">SUM(J242:J243)</f>
        <v>1882.8902010281945</v>
      </c>
      <c r="K245" s="19"/>
      <c r="M245" s="30">
        <f t="shared" ref="M245" si="445">SUM(M242:M243)</f>
        <v>2829.0804093567249</v>
      </c>
      <c r="N245" s="19"/>
      <c r="P245" s="30">
        <f>SUM(P242:P243)</f>
        <v>975.72916666666663</v>
      </c>
      <c r="Q245" s="19"/>
      <c r="S245" s="30">
        <f t="shared" ref="S245" si="446">SUM(S242:S243)</f>
        <v>1033.9615384615383</v>
      </c>
      <c r="T245" s="19"/>
      <c r="V245" s="30">
        <f t="shared" ref="V245" si="447">SUM(V242:V243)</f>
        <v>959.69406906906909</v>
      </c>
      <c r="W245" s="19"/>
      <c r="Y245" s="30">
        <f t="shared" ref="Y245" si="448">SUM(Y242:Y243)</f>
        <v>1648.9292016806723</v>
      </c>
      <c r="Z245" s="19"/>
      <c r="AB245" s="30">
        <f t="shared" ref="AB245" si="449">SUM(AB242:AB243)</f>
        <v>1535.7642276422766</v>
      </c>
      <c r="AC245" s="19"/>
      <c r="AE245" s="30">
        <f t="shared" ref="AE245" si="450">SUM(AE242:AE243)</f>
        <v>2281.2352941176473</v>
      </c>
      <c r="AF245" s="19"/>
      <c r="AH245" s="30">
        <f t="shared" ref="AH245" si="451">SUM(AH242:AH243)</f>
        <v>2483.8557176891009</v>
      </c>
      <c r="AI245" s="19"/>
      <c r="AK245" s="30">
        <f t="shared" ref="AK245" si="452">SUM(AK242:AK243)</f>
        <v>2648.329411764706</v>
      </c>
      <c r="AL245" s="19"/>
      <c r="AN245" s="30">
        <f t="shared" ref="AN245" si="453">SUM(AN242:AN243)</f>
        <v>1987.7039473684208</v>
      </c>
      <c r="AO245" s="19"/>
      <c r="AQ245" s="30">
        <f t="shared" ref="AQ245" si="454">SUM(AQ242:AQ243)</f>
        <v>2055.8358809332258</v>
      </c>
      <c r="AR245" s="19"/>
      <c r="AT245" s="30">
        <f t="shared" ref="AT245" si="455">SUM(AT242:AT243)</f>
        <v>2986.4488675479174</v>
      </c>
      <c r="AU245" s="19"/>
      <c r="AW245" s="30">
        <f t="shared" ref="AW245" si="456">SUM(AW242:AW243)</f>
        <v>5185.7069998511633</v>
      </c>
      <c r="AX245" s="19"/>
      <c r="AZ245" s="30">
        <f t="shared" ref="AZ245" si="457">SUM(AZ242:AZ243)</f>
        <v>5313.5875818892673</v>
      </c>
    </row>
    <row r="246" spans="2:52" ht="18" customHeight="1" x14ac:dyDescent="0.3">
      <c r="B246" s="22"/>
      <c r="E246" s="45"/>
      <c r="F246" s="8"/>
      <c r="H246" s="19"/>
      <c r="J246" s="40"/>
      <c r="K246" s="19"/>
      <c r="M246" s="40"/>
      <c r="N246" s="19"/>
      <c r="P246" s="40"/>
      <c r="Q246" s="19"/>
      <c r="S246" s="40"/>
      <c r="T246" s="19"/>
      <c r="V246" s="40"/>
      <c r="W246" s="19"/>
      <c r="Y246" s="40"/>
      <c r="Z246" s="19"/>
      <c r="AB246" s="40"/>
      <c r="AC246" s="19"/>
      <c r="AE246" s="40"/>
      <c r="AF246" s="19"/>
      <c r="AH246" s="40"/>
      <c r="AI246" s="19"/>
      <c r="AK246" s="40"/>
      <c r="AL246" s="19"/>
      <c r="AN246" s="40"/>
      <c r="AO246" s="19"/>
      <c r="AQ246" s="40"/>
      <c r="AR246" s="19"/>
      <c r="AT246" s="40"/>
      <c r="AU246" s="19"/>
      <c r="AW246" s="40"/>
      <c r="AX246" s="19"/>
      <c r="AZ246" s="40"/>
    </row>
    <row r="247" spans="2:52" ht="18" customHeight="1" x14ac:dyDescent="0.3">
      <c r="B247" s="21" t="s">
        <v>209</v>
      </c>
      <c r="H247" s="19"/>
      <c r="J247" s="6"/>
      <c r="K247" s="19"/>
      <c r="M247" s="6"/>
      <c r="N247" s="19"/>
      <c r="P247" s="6"/>
      <c r="Q247" s="19"/>
      <c r="S247" s="6"/>
      <c r="T247" s="19"/>
      <c r="V247" s="6"/>
      <c r="W247" s="19"/>
      <c r="Y247" s="6"/>
      <c r="Z247" s="19"/>
      <c r="AB247" s="6"/>
      <c r="AC247" s="19"/>
      <c r="AE247" s="6"/>
      <c r="AF247" s="19"/>
      <c r="AH247" s="6"/>
      <c r="AI247" s="19"/>
      <c r="AK247" s="6"/>
      <c r="AL247" s="19"/>
      <c r="AN247" s="6"/>
      <c r="AO247" s="19"/>
      <c r="AQ247" s="6"/>
      <c r="AR247" s="19"/>
      <c r="AT247" s="6"/>
      <c r="AU247" s="19"/>
      <c r="AW247" s="6"/>
      <c r="AX247" s="19"/>
      <c r="AZ247" s="6"/>
    </row>
    <row r="248" spans="2:52" ht="18" customHeight="1" x14ac:dyDescent="0.3">
      <c r="B248" s="22" t="s">
        <v>210</v>
      </c>
      <c r="C248" s="1">
        <v>14</v>
      </c>
      <c r="D248" s="1" t="s">
        <v>204</v>
      </c>
      <c r="E248" s="23" t="s">
        <v>18</v>
      </c>
      <c r="F248" s="8" t="s">
        <v>205</v>
      </c>
      <c r="G248" s="1" t="s">
        <v>206</v>
      </c>
      <c r="H248" s="24">
        <v>806</v>
      </c>
      <c r="I248" s="25">
        <f>J248*10^3/H248</f>
        <v>816.37717121588094</v>
      </c>
      <c r="J248" s="26">
        <v>658</v>
      </c>
      <c r="K248" s="24">
        <v>2395</v>
      </c>
      <c r="L248" s="25">
        <f>M248*10^3/K248</f>
        <v>850.39288668320944</v>
      </c>
      <c r="M248" s="26">
        <v>2036.6909636062865</v>
      </c>
      <c r="N248" s="24">
        <v>820</v>
      </c>
      <c r="O248" s="25">
        <f>P248*10^3/N248</f>
        <v>2009.7560975609756</v>
      </c>
      <c r="P248" s="26">
        <v>1648</v>
      </c>
      <c r="Q248" s="24">
        <v>439.95381062355659</v>
      </c>
      <c r="R248" s="25">
        <f>S248*10^3/Q248</f>
        <v>1598.4251968503936</v>
      </c>
      <c r="S248" s="26">
        <v>703.23325635103924</v>
      </c>
      <c r="T248" s="24">
        <v>397.30645161290323</v>
      </c>
      <c r="U248" s="25">
        <f>V248*10^3/T248</f>
        <v>1322.1288515406161</v>
      </c>
      <c r="V248" s="26">
        <v>525.29032258064512</v>
      </c>
      <c r="W248" s="24">
        <v>641.00203665987783</v>
      </c>
      <c r="X248" s="25">
        <f>Y248*10^3/W248</f>
        <v>1249.1961414790997</v>
      </c>
      <c r="Y248" s="26">
        <v>800.73727087576378</v>
      </c>
      <c r="Z248" s="24">
        <v>618.1183294663573</v>
      </c>
      <c r="AA248" s="25">
        <f>AB248*10^3/Z248</f>
        <v>1100.334448160535</v>
      </c>
      <c r="AB248" s="26">
        <v>680.13689095127609</v>
      </c>
      <c r="AC248" s="24">
        <v>312.76829268292681</v>
      </c>
      <c r="AD248" s="25">
        <f>AE248*10^3/AC248</f>
        <v>1055.0161812297736</v>
      </c>
      <c r="AE248" s="26">
        <v>329.97560975609753</v>
      </c>
      <c r="AF248" s="24">
        <v>725.63380281690138</v>
      </c>
      <c r="AG248" s="25">
        <f>AH248*10^3/AF248</f>
        <v>950</v>
      </c>
      <c r="AH248" s="26">
        <v>689.35211267605632</v>
      </c>
      <c r="AI248" s="24">
        <v>498</v>
      </c>
      <c r="AJ248" s="25">
        <f>AK248*10^3/AI248</f>
        <v>829.31726907630525</v>
      </c>
      <c r="AK248" s="26">
        <v>413</v>
      </c>
      <c r="AL248" s="24">
        <v>578.8715953307393</v>
      </c>
      <c r="AM248" s="25">
        <f>AN248*10^3/AL248</f>
        <v>817.54385964912285</v>
      </c>
      <c r="AN248" s="26">
        <v>473.25291828793775</v>
      </c>
      <c r="AO248" s="24">
        <v>853.23461091753779</v>
      </c>
      <c r="AP248" s="25">
        <f>AQ248*10^3/AO248</f>
        <v>815.7248157248157</v>
      </c>
      <c r="AQ248" s="26">
        <v>696.0046457607433</v>
      </c>
      <c r="AR248" s="24">
        <v>1728.5877719429857</v>
      </c>
      <c r="AS248" s="25">
        <f>AT248*10^3/AR248</f>
        <v>816.43059490084977</v>
      </c>
      <c r="AT248" s="26">
        <v>1411.2719429857464</v>
      </c>
      <c r="AU248" s="24">
        <v>1441.9913344887348</v>
      </c>
      <c r="AV248" s="25">
        <f>AW248*10^3/AU248</f>
        <v>982.24338496775374</v>
      </c>
      <c r="AW248" s="26">
        <v>1416.3864494823831</v>
      </c>
      <c r="AX248" s="24">
        <v>1638.8310150117063</v>
      </c>
      <c r="AY248" s="25">
        <f>AZ248*10^3/AX248</f>
        <v>903.28491350732315</v>
      </c>
      <c r="AZ248" s="26">
        <v>1480.3313316479678</v>
      </c>
    </row>
    <row r="249" spans="2:52" ht="18" customHeight="1" x14ac:dyDescent="0.3">
      <c r="B249" s="22" t="s">
        <v>211</v>
      </c>
      <c r="C249" s="1">
        <v>14</v>
      </c>
      <c r="D249" s="1" t="s">
        <v>204</v>
      </c>
      <c r="E249" s="23" t="s">
        <v>18</v>
      </c>
      <c r="F249" s="8" t="s">
        <v>205</v>
      </c>
      <c r="G249" s="1" t="s">
        <v>206</v>
      </c>
      <c r="H249" s="24">
        <v>193</v>
      </c>
      <c r="I249" s="25">
        <f t="shared" ref="I249:I250" si="458">J249*10^3/H249</f>
        <v>2243.523316062176</v>
      </c>
      <c r="J249" s="26">
        <v>433</v>
      </c>
      <c r="K249" s="24">
        <v>255</v>
      </c>
      <c r="L249" s="25">
        <f t="shared" ref="L249:L250" si="459">M249*10^3/K249</f>
        <v>2337.0034542314334</v>
      </c>
      <c r="M249" s="26">
        <v>595.93588082901556</v>
      </c>
      <c r="N249" s="24">
        <v>227</v>
      </c>
      <c r="O249" s="25">
        <f t="shared" ref="O249:O250" si="460">P249*10^3/N249</f>
        <v>3933.9207048458152</v>
      </c>
      <c r="P249" s="26">
        <v>893</v>
      </c>
      <c r="Q249" s="24">
        <v>71.016166281755204</v>
      </c>
      <c r="R249" s="25">
        <f t="shared" ref="R249:R250" si="461">S249*10^3/Q249</f>
        <v>3695.1219512195121</v>
      </c>
      <c r="S249" s="26">
        <v>262.41339491916864</v>
      </c>
      <c r="T249" s="24">
        <v>152.4677419354839</v>
      </c>
      <c r="U249" s="25">
        <f t="shared" ref="U249:U250" si="462">V249*10^3/T249</f>
        <v>2686.1313868613133</v>
      </c>
      <c r="V249" s="26">
        <v>409.54838709677421</v>
      </c>
      <c r="W249" s="24">
        <v>123.66598778004075</v>
      </c>
      <c r="X249" s="25">
        <f t="shared" ref="X249:X250" si="463">Y249*10^3/W249</f>
        <v>2575</v>
      </c>
      <c r="Y249" s="26">
        <v>318.43991853360495</v>
      </c>
      <c r="Z249" s="24">
        <v>80.624129930394432</v>
      </c>
      <c r="AA249" s="25">
        <f t="shared" ref="AA249:AA250" si="464">AB249*10^3/Z249</f>
        <v>2538.4615384615381</v>
      </c>
      <c r="AB249" s="26">
        <v>204.661252900232</v>
      </c>
      <c r="AC249" s="24">
        <v>67.817073170731703</v>
      </c>
      <c r="AD249" s="25">
        <f t="shared" ref="AD249:AD250" si="465">AE249*10^3/AC249</f>
        <v>2298.5074626865671</v>
      </c>
      <c r="AE249" s="26">
        <v>155.8780487804878</v>
      </c>
      <c r="AF249" s="24">
        <v>96.405633802816908</v>
      </c>
      <c r="AG249" s="25">
        <f t="shared" ref="AG249:AG250" si="466">AH249*10^3/AF249</f>
        <v>2161.2903225806454</v>
      </c>
      <c r="AH249" s="26">
        <v>208.36056338028169</v>
      </c>
      <c r="AI249" s="24">
        <v>79</v>
      </c>
      <c r="AJ249" s="25">
        <f t="shared" ref="AJ249:AJ250" si="467">AK249*10^3/AI249</f>
        <v>2215.1898734177216</v>
      </c>
      <c r="AK249" s="26">
        <v>175</v>
      </c>
      <c r="AL249" s="24">
        <v>100.5408560311284</v>
      </c>
      <c r="AM249" s="25">
        <f t="shared" ref="AM249:AM250" si="468">AN249*10^3/AL249</f>
        <v>2272.727272727273</v>
      </c>
      <c r="AN249" s="26">
        <v>228.50194552529183</v>
      </c>
      <c r="AO249" s="24">
        <v>204.39895470383274</v>
      </c>
      <c r="AP249" s="25">
        <f t="shared" ref="AP249:AP250" si="469">AQ249*10^3/AO249</f>
        <v>2241.0256410256411</v>
      </c>
      <c r="AQ249" s="26">
        <v>458.06329849012775</v>
      </c>
      <c r="AR249" s="24">
        <v>184.12153038259564</v>
      </c>
      <c r="AS249" s="25">
        <f t="shared" ref="AS249:AS250" si="470">AT249*10^3/AR249</f>
        <v>2196.8085106382978</v>
      </c>
      <c r="AT249" s="26">
        <v>404.479744936234</v>
      </c>
      <c r="AU249" s="24">
        <v>380.62131715771233</v>
      </c>
      <c r="AV249" s="25">
        <f t="shared" ref="AV249:AV250" si="471">AW249*10^3/AU249</f>
        <v>2642.9688464545861</v>
      </c>
      <c r="AW249" s="26">
        <v>1005.9702835443442</v>
      </c>
      <c r="AX249" s="24">
        <v>432.46929562808924</v>
      </c>
      <c r="AY249" s="25">
        <f t="shared" ref="AY249:AY250" si="472">AZ249*10^3/AX249</f>
        <v>2430.5115436849242</v>
      </c>
      <c r="AZ249" s="26">
        <v>1051.1216153133591</v>
      </c>
    </row>
    <row r="250" spans="2:52" ht="18" customHeight="1" x14ac:dyDescent="0.3">
      <c r="B250" s="22" t="s">
        <v>212</v>
      </c>
      <c r="C250" s="1">
        <v>14</v>
      </c>
      <c r="D250" s="1" t="s">
        <v>204</v>
      </c>
      <c r="E250" s="23" t="s">
        <v>18</v>
      </c>
      <c r="F250" s="8" t="s">
        <v>205</v>
      </c>
      <c r="G250" s="1" t="s">
        <v>206</v>
      </c>
      <c r="H250" s="24">
        <v>706</v>
      </c>
      <c r="I250" s="25">
        <f t="shared" si="458"/>
        <v>1164.3059490084988</v>
      </c>
      <c r="J250" s="26">
        <v>822.00000000000023</v>
      </c>
      <c r="K250" s="24">
        <v>968</v>
      </c>
      <c r="L250" s="25">
        <f t="shared" si="459"/>
        <v>1212.8186968838529</v>
      </c>
      <c r="M250" s="26">
        <v>1174.0084985835697</v>
      </c>
      <c r="N250" s="24">
        <v>734</v>
      </c>
      <c r="O250" s="25">
        <f t="shared" si="460"/>
        <v>2648.5013623978202</v>
      </c>
      <c r="P250" s="26">
        <v>1944</v>
      </c>
      <c r="Q250" s="24">
        <v>239.03002309468823</v>
      </c>
      <c r="R250" s="25">
        <f t="shared" si="461"/>
        <v>2003.6231884057972</v>
      </c>
      <c r="S250" s="26">
        <v>478.92609699769054</v>
      </c>
      <c r="T250" s="24">
        <v>278.22580645161293</v>
      </c>
      <c r="U250" s="25">
        <f t="shared" si="462"/>
        <v>2040.0000000000002</v>
      </c>
      <c r="V250" s="26">
        <v>567.58064516129048</v>
      </c>
      <c r="W250" s="24">
        <v>247.33197556008147</v>
      </c>
      <c r="X250" s="25">
        <f t="shared" si="463"/>
        <v>1954.1666666666665</v>
      </c>
      <c r="Y250" s="26">
        <v>483.3279022403259</v>
      </c>
      <c r="Z250" s="24">
        <v>192.25754060324826</v>
      </c>
      <c r="AA250" s="25">
        <f t="shared" si="464"/>
        <v>1521.505376344086</v>
      </c>
      <c r="AB250" s="26">
        <v>292.52088167053364</v>
      </c>
      <c r="AC250" s="24">
        <v>117.41463414634147</v>
      </c>
      <c r="AD250" s="25">
        <f t="shared" si="465"/>
        <v>1387.9310344827586</v>
      </c>
      <c r="AE250" s="26">
        <v>162.96341463414635</v>
      </c>
      <c r="AF250" s="24">
        <v>281.96056338028171</v>
      </c>
      <c r="AG250" s="25">
        <f t="shared" si="466"/>
        <v>1283.0882352941178</v>
      </c>
      <c r="AH250" s="26">
        <v>361.7802816901409</v>
      </c>
      <c r="AI250" s="24">
        <v>243</v>
      </c>
      <c r="AJ250" s="25">
        <f t="shared" si="467"/>
        <v>1292.1810699588477</v>
      </c>
      <c r="AK250" s="26">
        <v>314</v>
      </c>
      <c r="AL250" s="24">
        <v>364.58754863813232</v>
      </c>
      <c r="AM250" s="25">
        <f t="shared" si="468"/>
        <v>1233.9832869080778</v>
      </c>
      <c r="AN250" s="26">
        <v>449.89494163424126</v>
      </c>
      <c r="AO250" s="24">
        <v>747.36643437862949</v>
      </c>
      <c r="AP250" s="25">
        <f t="shared" si="469"/>
        <v>1164.0953716690042</v>
      </c>
      <c r="AQ250" s="26">
        <v>870.0058072009291</v>
      </c>
      <c r="AR250" s="24">
        <v>698.29069767441865</v>
      </c>
      <c r="AS250" s="25">
        <f t="shared" si="470"/>
        <v>1175.3155680224404</v>
      </c>
      <c r="AT250" s="26">
        <v>820.71192798199547</v>
      </c>
      <c r="AU250" s="24">
        <v>831.38734835355285</v>
      </c>
      <c r="AV250" s="25">
        <f t="shared" si="471"/>
        <v>1414.0160218761273</v>
      </c>
      <c r="AW250" s="26">
        <v>1175.595030957033</v>
      </c>
      <c r="AX250" s="24">
        <v>944.60398781924744</v>
      </c>
      <c r="AY250" s="25">
        <f t="shared" si="472"/>
        <v>1300.3491390886575</v>
      </c>
      <c r="AZ250" s="26">
        <v>1228.314982340471</v>
      </c>
    </row>
    <row r="251" spans="2:52" ht="18" customHeight="1" x14ac:dyDescent="0.3">
      <c r="B251" s="22"/>
      <c r="E251" s="45"/>
      <c r="F251" s="8"/>
      <c r="H251" s="19"/>
      <c r="J251" s="40"/>
      <c r="K251" s="19"/>
      <c r="M251" s="40"/>
      <c r="N251" s="19"/>
      <c r="P251" s="40"/>
      <c r="Q251" s="19"/>
      <c r="S251" s="40"/>
      <c r="T251" s="19"/>
      <c r="V251" s="40"/>
      <c r="W251" s="19"/>
      <c r="Y251" s="40"/>
      <c r="Z251" s="19"/>
      <c r="AB251" s="40"/>
      <c r="AC251" s="19"/>
      <c r="AE251" s="40"/>
      <c r="AF251" s="19"/>
      <c r="AH251" s="40"/>
      <c r="AI251" s="19"/>
      <c r="AK251" s="40"/>
      <c r="AL251" s="19"/>
      <c r="AN251" s="40"/>
      <c r="AO251" s="19"/>
      <c r="AQ251" s="40"/>
      <c r="AR251" s="19"/>
      <c r="AT251" s="40"/>
      <c r="AU251" s="19"/>
      <c r="AW251" s="40"/>
      <c r="AX251" s="19"/>
      <c r="AZ251" s="40"/>
    </row>
    <row r="252" spans="2:52" ht="18" customHeight="1" x14ac:dyDescent="0.3">
      <c r="B252" s="27" t="s">
        <v>209</v>
      </c>
      <c r="C252" s="28"/>
      <c r="D252" s="28"/>
      <c r="E252" s="28"/>
      <c r="F252" s="28"/>
      <c r="G252" s="28"/>
      <c r="H252" s="19"/>
      <c r="J252" s="30">
        <f t="shared" ref="J252" si="473">SUM(J248:J250)</f>
        <v>1913.0000000000002</v>
      </c>
      <c r="K252" s="19"/>
      <c r="M252" s="30">
        <f t="shared" ref="M252" si="474">SUM(M248:M250)</f>
        <v>3806.6353430188715</v>
      </c>
      <c r="N252" s="19"/>
      <c r="P252" s="30">
        <f>SUM(P248:P250)</f>
        <v>4485</v>
      </c>
      <c r="Q252" s="19"/>
      <c r="S252" s="30">
        <f t="shared" ref="S252" si="475">SUM(S248:S250)</f>
        <v>1444.5727482678985</v>
      </c>
      <c r="T252" s="19"/>
      <c r="V252" s="30">
        <f t="shared" ref="V252" si="476">SUM(V248:V250)</f>
        <v>1502.4193548387098</v>
      </c>
      <c r="W252" s="19"/>
      <c r="Y252" s="30">
        <f t="shared" ref="Y252" si="477">SUM(Y248:Y250)</f>
        <v>1602.5050916496948</v>
      </c>
      <c r="Z252" s="19"/>
      <c r="AB252" s="30">
        <f t="shared" ref="AB252" si="478">SUM(AB248:AB250)</f>
        <v>1177.3190255220416</v>
      </c>
      <c r="AC252" s="19"/>
      <c r="AE252" s="30">
        <f t="shared" ref="AE252" si="479">SUM(AE248:AE250)</f>
        <v>648.81707317073165</v>
      </c>
      <c r="AF252" s="19"/>
      <c r="AH252" s="30">
        <f t="shared" ref="AH252" si="480">SUM(AH248:AH250)</f>
        <v>1259.4929577464791</v>
      </c>
      <c r="AI252" s="19"/>
      <c r="AK252" s="30">
        <f t="shared" ref="AK252" si="481">SUM(AK248:AK250)</f>
        <v>902</v>
      </c>
      <c r="AL252" s="19"/>
      <c r="AN252" s="30">
        <f t="shared" ref="AN252" si="482">SUM(AN248:AN250)</f>
        <v>1151.649805447471</v>
      </c>
      <c r="AO252" s="19"/>
      <c r="AQ252" s="30">
        <f t="shared" ref="AQ252" si="483">SUM(AQ248:AQ250)</f>
        <v>2024.0737514518</v>
      </c>
      <c r="AR252" s="19"/>
      <c r="AT252" s="30">
        <f t="shared" ref="AT252" si="484">SUM(AT248:AT250)</f>
        <v>2636.463615903976</v>
      </c>
      <c r="AU252" s="49">
        <f>SUM(AU248:AU250)</f>
        <v>2654</v>
      </c>
      <c r="AV252" s="25">
        <f>AW252*10^3/AU252</f>
        <v>1355.6713504083498</v>
      </c>
      <c r="AW252" s="30">
        <f t="shared" ref="AW252" si="485">SUM(AW248:AW250)</f>
        <v>3597.9517639837604</v>
      </c>
      <c r="AX252" s="19"/>
      <c r="AZ252" s="30">
        <f t="shared" ref="AZ252" si="486">SUM(AZ248:AZ250)</f>
        <v>3759.7679293017982</v>
      </c>
    </row>
    <row r="253" spans="2:52" ht="18" customHeight="1" x14ac:dyDescent="0.3">
      <c r="B253" s="22"/>
      <c r="E253" s="45"/>
      <c r="F253" s="8"/>
      <c r="H253" s="39"/>
      <c r="I253" s="25"/>
      <c r="J253" s="40"/>
      <c r="K253" s="39"/>
      <c r="L253" s="25"/>
      <c r="M253" s="40"/>
      <c r="N253" s="39"/>
      <c r="O253" s="25"/>
      <c r="P253" s="40"/>
      <c r="Q253" s="39"/>
      <c r="R253" s="25"/>
      <c r="S253" s="40"/>
      <c r="T253" s="39"/>
      <c r="U253" s="25"/>
      <c r="V253" s="40"/>
      <c r="W253" s="39"/>
      <c r="X253" s="25"/>
      <c r="Y253" s="40"/>
      <c r="Z253" s="39"/>
      <c r="AA253" s="25"/>
      <c r="AB253" s="40"/>
      <c r="AC253" s="39"/>
      <c r="AD253" s="25"/>
      <c r="AE253" s="40"/>
      <c r="AF253" s="39"/>
      <c r="AG253" s="25"/>
      <c r="AH253" s="40"/>
      <c r="AI253" s="39"/>
      <c r="AJ253" s="25"/>
      <c r="AK253" s="40"/>
      <c r="AL253" s="39"/>
      <c r="AM253" s="25"/>
      <c r="AN253" s="40"/>
      <c r="AO253" s="39"/>
      <c r="AP253" s="25"/>
      <c r="AQ253" s="40"/>
      <c r="AR253" s="39"/>
      <c r="AS253" s="25"/>
      <c r="AT253" s="40"/>
      <c r="AU253" s="39"/>
      <c r="AV253" s="25"/>
      <c r="AW253" s="40"/>
      <c r="AX253" s="39"/>
      <c r="AY253" s="25"/>
      <c r="AZ253" s="40"/>
    </row>
    <row r="254" spans="2:52" ht="18" customHeight="1" x14ac:dyDescent="0.3">
      <c r="B254" s="21" t="s">
        <v>213</v>
      </c>
      <c r="H254" s="19"/>
      <c r="J254" s="6"/>
      <c r="K254" s="19"/>
      <c r="M254" s="6"/>
      <c r="N254" s="19"/>
      <c r="P254" s="6"/>
      <c r="Q254" s="19"/>
      <c r="S254" s="6"/>
      <c r="T254" s="19"/>
      <c r="V254" s="6"/>
      <c r="W254" s="19"/>
      <c r="Y254" s="6"/>
      <c r="Z254" s="19"/>
      <c r="AB254" s="6"/>
      <c r="AC254" s="19"/>
      <c r="AE254" s="6"/>
      <c r="AF254" s="19"/>
      <c r="AH254" s="6"/>
      <c r="AI254" s="19"/>
      <c r="AK254" s="6"/>
      <c r="AL254" s="19"/>
      <c r="AN254" s="6"/>
      <c r="AO254" s="19"/>
      <c r="AQ254" s="6"/>
      <c r="AR254" s="19"/>
      <c r="AT254" s="6"/>
      <c r="AU254" s="19"/>
      <c r="AW254" s="6"/>
      <c r="AX254" s="19"/>
      <c r="AZ254" s="6"/>
    </row>
    <row r="255" spans="2:52" ht="18" customHeight="1" x14ac:dyDescent="0.3">
      <c r="B255" s="22" t="s">
        <v>213</v>
      </c>
      <c r="C255" s="1">
        <v>14</v>
      </c>
      <c r="D255" s="1" t="s">
        <v>204</v>
      </c>
      <c r="E255" s="23" t="s">
        <v>18</v>
      </c>
      <c r="F255" s="8" t="s">
        <v>205</v>
      </c>
      <c r="G255" s="1" t="s">
        <v>214</v>
      </c>
      <c r="H255" s="19"/>
      <c r="J255" s="26">
        <v>619</v>
      </c>
      <c r="K255" s="19"/>
      <c r="M255" s="26">
        <v>652</v>
      </c>
      <c r="N255" s="19"/>
      <c r="P255" s="26">
        <v>623</v>
      </c>
      <c r="Q255" s="19"/>
      <c r="S255" s="26">
        <v>1174</v>
      </c>
      <c r="T255" s="19"/>
      <c r="V255" s="26">
        <v>822</v>
      </c>
      <c r="W255" s="19"/>
      <c r="Y255" s="26">
        <v>826</v>
      </c>
      <c r="Z255" s="19"/>
      <c r="AB255" s="26">
        <v>878</v>
      </c>
      <c r="AC255" s="19"/>
      <c r="AE255" s="26">
        <v>821</v>
      </c>
      <c r="AF255" s="19"/>
      <c r="AH255" s="26">
        <v>738</v>
      </c>
      <c r="AI255" s="19"/>
      <c r="AK255" s="26">
        <v>527</v>
      </c>
      <c r="AL255" s="19"/>
      <c r="AN255" s="26">
        <v>722</v>
      </c>
      <c r="AO255" s="19"/>
      <c r="AQ255" s="26">
        <v>658</v>
      </c>
      <c r="AR255" s="19"/>
      <c r="AT255" s="26">
        <v>675</v>
      </c>
      <c r="AU255" s="19"/>
      <c r="AW255" s="26">
        <v>704</v>
      </c>
      <c r="AX255" s="19"/>
      <c r="AZ255" s="44">
        <v>704</v>
      </c>
    </row>
    <row r="256" spans="2:52" ht="18" customHeight="1" x14ac:dyDescent="0.3">
      <c r="B256" s="22"/>
      <c r="E256" s="45"/>
      <c r="F256" s="8"/>
      <c r="H256" s="19"/>
      <c r="J256" s="40"/>
      <c r="K256" s="19"/>
      <c r="M256" s="40"/>
      <c r="N256" s="19"/>
      <c r="P256" s="40"/>
      <c r="Q256" s="19"/>
      <c r="S256" s="40"/>
      <c r="T256" s="19"/>
      <c r="V256" s="40"/>
      <c r="W256" s="19"/>
      <c r="Y256" s="40"/>
      <c r="Z256" s="19"/>
      <c r="AB256" s="40"/>
      <c r="AC256" s="19"/>
      <c r="AE256" s="40"/>
      <c r="AF256" s="19"/>
      <c r="AH256" s="40"/>
      <c r="AI256" s="19"/>
      <c r="AK256" s="40"/>
      <c r="AL256" s="19"/>
      <c r="AN256" s="40"/>
      <c r="AO256" s="19"/>
      <c r="AQ256" s="40"/>
      <c r="AR256" s="19"/>
      <c r="AT256" s="40"/>
      <c r="AU256" s="19"/>
      <c r="AW256" s="40"/>
      <c r="AX256" s="19"/>
      <c r="AZ256" s="40"/>
    </row>
    <row r="257" spans="2:52" ht="18" customHeight="1" x14ac:dyDescent="0.3">
      <c r="B257" s="21" t="s">
        <v>215</v>
      </c>
      <c r="H257" s="19"/>
      <c r="J257" s="6"/>
      <c r="K257" s="19"/>
      <c r="M257" s="6"/>
      <c r="N257" s="19"/>
      <c r="P257" s="6"/>
      <c r="Q257" s="19"/>
      <c r="S257" s="6"/>
      <c r="T257" s="19"/>
      <c r="V257" s="6"/>
      <c r="W257" s="19"/>
      <c r="Y257" s="6"/>
      <c r="Z257" s="19"/>
      <c r="AB257" s="6"/>
      <c r="AC257" s="19"/>
      <c r="AE257" s="6"/>
      <c r="AF257" s="19"/>
      <c r="AH257" s="6"/>
      <c r="AI257" s="19"/>
      <c r="AK257" s="6"/>
      <c r="AL257" s="19"/>
      <c r="AN257" s="6"/>
      <c r="AO257" s="19"/>
      <c r="AQ257" s="6"/>
      <c r="AR257" s="19"/>
      <c r="AT257" s="6"/>
      <c r="AU257" s="19"/>
      <c r="AW257" s="6"/>
      <c r="AX257" s="19"/>
      <c r="AZ257" s="6"/>
    </row>
    <row r="258" spans="2:52" ht="18" customHeight="1" x14ac:dyDescent="0.3">
      <c r="B258" s="22" t="s">
        <v>216</v>
      </c>
      <c r="C258" s="1">
        <v>14</v>
      </c>
      <c r="D258" s="1" t="s">
        <v>204</v>
      </c>
      <c r="E258" s="23" t="s">
        <v>18</v>
      </c>
      <c r="F258" s="8" t="s">
        <v>64</v>
      </c>
      <c r="G258" s="1" t="s">
        <v>217</v>
      </c>
      <c r="H258" s="19"/>
      <c r="J258" s="26">
        <v>149.47750000000002</v>
      </c>
      <c r="K258" s="19"/>
      <c r="M258" s="26">
        <v>127.14051952349439</v>
      </c>
      <c r="N258" s="19"/>
      <c r="P258" s="26">
        <v>130.87561862499999</v>
      </c>
      <c r="Q258" s="19"/>
      <c r="S258" s="26">
        <v>151.23061224999998</v>
      </c>
      <c r="T258" s="19"/>
      <c r="V258" s="26">
        <v>149.10261862499996</v>
      </c>
      <c r="W258" s="19"/>
      <c r="Y258" s="26">
        <v>177.043375</v>
      </c>
      <c r="Z258" s="19"/>
      <c r="AB258" s="26">
        <v>140.38225</v>
      </c>
      <c r="AC258" s="19"/>
      <c r="AE258" s="26">
        <v>113.72999999999999</v>
      </c>
      <c r="AF258" s="19"/>
      <c r="AH258" s="26">
        <v>119.4</v>
      </c>
      <c r="AI258" s="19"/>
      <c r="AK258" s="26">
        <v>234.26999999999998</v>
      </c>
      <c r="AL258" s="19"/>
      <c r="AN258" s="26">
        <v>245.88</v>
      </c>
      <c r="AO258" s="19"/>
      <c r="AQ258" s="26">
        <v>139.3746942880129</v>
      </c>
      <c r="AR258" s="19"/>
      <c r="AT258" s="26">
        <v>167.86742336145758</v>
      </c>
      <c r="AU258" s="19"/>
      <c r="AW258" s="26">
        <v>209.18663136995369</v>
      </c>
      <c r="AX258" s="19"/>
      <c r="AZ258" s="26">
        <v>269.83520847121116</v>
      </c>
    </row>
    <row r="259" spans="2:52" ht="18" customHeight="1" x14ac:dyDescent="0.3">
      <c r="B259" s="22"/>
      <c r="E259" s="45"/>
      <c r="F259" s="8"/>
      <c r="H259" s="19"/>
      <c r="J259" s="40"/>
      <c r="K259" s="19"/>
      <c r="M259" s="40"/>
      <c r="N259" s="19"/>
      <c r="P259" s="40"/>
      <c r="Q259" s="19"/>
      <c r="S259" s="40"/>
      <c r="T259" s="19"/>
      <c r="V259" s="40"/>
      <c r="W259" s="19"/>
      <c r="Y259" s="40"/>
      <c r="Z259" s="19"/>
      <c r="AB259" s="40"/>
      <c r="AC259" s="19"/>
      <c r="AE259" s="40"/>
      <c r="AF259" s="19"/>
      <c r="AH259" s="40"/>
      <c r="AI259" s="19"/>
      <c r="AK259" s="40"/>
      <c r="AL259" s="19"/>
      <c r="AN259" s="40"/>
      <c r="AO259" s="19"/>
      <c r="AQ259" s="40"/>
      <c r="AR259" s="19"/>
      <c r="AT259" s="40"/>
      <c r="AU259" s="19"/>
      <c r="AW259" s="40"/>
      <c r="AX259" s="19"/>
      <c r="AZ259" s="40"/>
    </row>
    <row r="260" spans="2:52" ht="18" customHeight="1" x14ac:dyDescent="0.3">
      <c r="B260" s="21" t="s">
        <v>218</v>
      </c>
      <c r="H260" s="19"/>
      <c r="J260" s="6"/>
      <c r="K260" s="19"/>
      <c r="M260" s="6"/>
      <c r="N260" s="19"/>
      <c r="P260" s="6"/>
      <c r="Q260" s="19"/>
      <c r="S260" s="6"/>
      <c r="T260" s="19"/>
      <c r="V260" s="6"/>
      <c r="W260" s="19"/>
      <c r="Y260" s="6"/>
      <c r="Z260" s="19"/>
      <c r="AB260" s="6"/>
      <c r="AC260" s="19"/>
      <c r="AE260" s="6"/>
      <c r="AF260" s="19"/>
      <c r="AH260" s="6"/>
      <c r="AI260" s="19"/>
      <c r="AK260" s="6"/>
      <c r="AL260" s="19"/>
      <c r="AN260" s="6"/>
      <c r="AO260" s="19"/>
      <c r="AQ260" s="6"/>
      <c r="AR260" s="19"/>
      <c r="AT260" s="6"/>
      <c r="AU260" s="19"/>
      <c r="AW260" s="6"/>
      <c r="AX260" s="19"/>
      <c r="AZ260" s="6"/>
    </row>
    <row r="261" spans="2:52" ht="18" customHeight="1" x14ac:dyDescent="0.3">
      <c r="B261" s="22" t="s">
        <v>219</v>
      </c>
      <c r="C261" s="1">
        <v>14</v>
      </c>
      <c r="D261" s="1" t="s">
        <v>204</v>
      </c>
      <c r="E261" s="23" t="s">
        <v>18</v>
      </c>
      <c r="F261" s="8" t="s">
        <v>64</v>
      </c>
      <c r="G261" s="1" t="s">
        <v>217</v>
      </c>
      <c r="H261" s="19"/>
      <c r="J261" s="26">
        <v>210.7225</v>
      </c>
      <c r="K261" s="19"/>
      <c r="M261" s="26">
        <v>164.45500000000001</v>
      </c>
      <c r="N261" s="19"/>
      <c r="P261" s="26">
        <v>171.54500000000002</v>
      </c>
      <c r="Q261" s="19"/>
      <c r="S261" s="26">
        <v>194.52250000000004</v>
      </c>
      <c r="T261" s="19"/>
      <c r="V261" s="26">
        <v>128.77500000000001</v>
      </c>
      <c r="W261" s="19"/>
      <c r="Y261" s="26">
        <v>124.5</v>
      </c>
      <c r="Z261" s="19"/>
      <c r="AB261" s="26">
        <v>276.22500000000002</v>
      </c>
      <c r="AC261" s="19"/>
      <c r="AE261" s="26">
        <v>318.53999999999996</v>
      </c>
      <c r="AF261" s="19"/>
      <c r="AH261" s="26">
        <v>172.0925</v>
      </c>
      <c r="AI261" s="19"/>
      <c r="AK261" s="26">
        <v>89.047499999999999</v>
      </c>
      <c r="AL261" s="19"/>
      <c r="AN261" s="26">
        <v>169.52250000000001</v>
      </c>
      <c r="AO261" s="19"/>
      <c r="AQ261" s="26">
        <v>247.73250000000002</v>
      </c>
      <c r="AR261" s="19"/>
      <c r="AT261" s="26">
        <v>194.54000000000002</v>
      </c>
      <c r="AU261" s="19"/>
      <c r="AW261" s="26">
        <v>162.86000000000001</v>
      </c>
      <c r="AX261" s="19"/>
      <c r="AZ261" s="26">
        <v>144.5</v>
      </c>
    </row>
    <row r="262" spans="2:52" ht="18" customHeight="1" x14ac:dyDescent="0.3">
      <c r="B262" s="22"/>
      <c r="E262" s="45"/>
      <c r="F262" s="8"/>
      <c r="H262" s="19"/>
      <c r="J262" s="40"/>
      <c r="K262" s="19"/>
      <c r="M262" s="40"/>
      <c r="N262" s="19"/>
      <c r="P262" s="40"/>
      <c r="Q262" s="19"/>
      <c r="S262" s="40"/>
      <c r="T262" s="19"/>
      <c r="V262" s="40"/>
      <c r="W262" s="19"/>
      <c r="Y262" s="40"/>
      <c r="Z262" s="19"/>
      <c r="AB262" s="40"/>
      <c r="AC262" s="19"/>
      <c r="AE262" s="40"/>
      <c r="AF262" s="19"/>
      <c r="AH262" s="40"/>
      <c r="AI262" s="19"/>
      <c r="AK262" s="40"/>
      <c r="AL262" s="19"/>
      <c r="AN262" s="40"/>
      <c r="AO262" s="19"/>
      <c r="AQ262" s="40"/>
      <c r="AR262" s="19"/>
      <c r="AT262" s="40"/>
      <c r="AU262" s="19"/>
      <c r="AW262" s="40"/>
      <c r="AX262" s="19"/>
      <c r="AZ262" s="40"/>
    </row>
    <row r="263" spans="2:52" ht="18" customHeight="1" x14ac:dyDescent="0.3">
      <c r="B263" s="21" t="s">
        <v>220</v>
      </c>
      <c r="H263" s="19"/>
      <c r="J263" s="6"/>
      <c r="K263" s="19"/>
      <c r="M263" s="6"/>
      <c r="N263" s="19"/>
      <c r="P263" s="6"/>
      <c r="Q263" s="19"/>
      <c r="S263" s="6"/>
      <c r="T263" s="19"/>
      <c r="V263" s="6"/>
      <c r="W263" s="19"/>
      <c r="Y263" s="6"/>
      <c r="Z263" s="19"/>
      <c r="AB263" s="6"/>
      <c r="AC263" s="19"/>
      <c r="AE263" s="6"/>
      <c r="AF263" s="19"/>
      <c r="AH263" s="6"/>
      <c r="AI263" s="19"/>
      <c r="AK263" s="6"/>
      <c r="AL263" s="19"/>
      <c r="AN263" s="6"/>
      <c r="AO263" s="19"/>
      <c r="AQ263" s="6"/>
      <c r="AR263" s="19"/>
      <c r="AT263" s="6"/>
      <c r="AU263" s="19"/>
      <c r="AW263" s="6"/>
      <c r="AX263" s="19"/>
      <c r="AZ263" s="6"/>
    </row>
    <row r="264" spans="2:52" ht="18" customHeight="1" x14ac:dyDescent="0.3">
      <c r="B264" s="22" t="s">
        <v>221</v>
      </c>
      <c r="C264" s="1">
        <v>14</v>
      </c>
      <c r="D264" s="1" t="s">
        <v>204</v>
      </c>
      <c r="E264" s="23" t="s">
        <v>18</v>
      </c>
      <c r="F264" s="8" t="s">
        <v>64</v>
      </c>
      <c r="G264" s="1" t="s">
        <v>217</v>
      </c>
      <c r="H264" s="19"/>
      <c r="J264" s="26">
        <v>20.833333333333332</v>
      </c>
      <c r="K264" s="19"/>
      <c r="M264" s="26">
        <v>0</v>
      </c>
      <c r="N264" s="19"/>
      <c r="P264" s="26">
        <v>0</v>
      </c>
      <c r="Q264" s="19"/>
      <c r="S264" s="26">
        <v>0</v>
      </c>
      <c r="T264" s="19"/>
      <c r="V264" s="26">
        <v>2.2000000000000002</v>
      </c>
      <c r="W264" s="19"/>
      <c r="Y264" s="26">
        <v>2.2000000000000002</v>
      </c>
      <c r="Z264" s="19"/>
      <c r="AB264" s="26">
        <v>5.5</v>
      </c>
      <c r="AC264" s="19"/>
      <c r="AE264" s="26">
        <v>5.5</v>
      </c>
      <c r="AF264" s="19"/>
      <c r="AH264" s="26">
        <v>32.266666666666666</v>
      </c>
      <c r="AI264" s="19"/>
      <c r="AK264" s="26">
        <v>35.599999999999994</v>
      </c>
      <c r="AL264" s="19"/>
      <c r="AN264" s="26">
        <v>35.599999999999994</v>
      </c>
      <c r="AO264" s="19"/>
      <c r="AQ264" s="26">
        <v>20.833333333333332</v>
      </c>
      <c r="AR264" s="19"/>
      <c r="AT264" s="26">
        <v>0</v>
      </c>
      <c r="AU264" s="19"/>
      <c r="AW264" s="26">
        <v>0</v>
      </c>
      <c r="AX264" s="19"/>
      <c r="AZ264" s="26">
        <v>0</v>
      </c>
    </row>
    <row r="265" spans="2:52" ht="18" customHeight="1" x14ac:dyDescent="0.3">
      <c r="B265" s="22"/>
      <c r="E265" s="45"/>
      <c r="F265" s="8"/>
      <c r="H265" s="19"/>
      <c r="J265" s="40"/>
      <c r="K265" s="19"/>
      <c r="M265" s="40"/>
      <c r="N265" s="19"/>
      <c r="P265" s="40"/>
      <c r="Q265" s="19"/>
      <c r="S265" s="40"/>
      <c r="T265" s="19"/>
      <c r="V265" s="40"/>
      <c r="W265" s="19"/>
      <c r="Y265" s="40"/>
      <c r="Z265" s="19"/>
      <c r="AB265" s="40"/>
      <c r="AC265" s="19"/>
      <c r="AE265" s="40"/>
      <c r="AF265" s="19"/>
      <c r="AH265" s="40"/>
      <c r="AI265" s="19"/>
      <c r="AK265" s="40"/>
      <c r="AL265" s="19"/>
      <c r="AN265" s="40"/>
      <c r="AO265" s="19"/>
      <c r="AQ265" s="40"/>
      <c r="AR265" s="19"/>
      <c r="AT265" s="40"/>
      <c r="AU265" s="19"/>
      <c r="AW265" s="40"/>
      <c r="AX265" s="19"/>
      <c r="AZ265" s="40"/>
    </row>
    <row r="266" spans="2:52" ht="18" customHeight="1" x14ac:dyDescent="0.3">
      <c r="B266" s="21" t="s">
        <v>222</v>
      </c>
      <c r="H266" s="19"/>
      <c r="J266" s="6"/>
      <c r="K266" s="19"/>
      <c r="M266" s="6"/>
      <c r="N266" s="19"/>
      <c r="P266" s="6"/>
      <c r="Q266" s="19"/>
      <c r="S266" s="6"/>
      <c r="T266" s="19"/>
      <c r="V266" s="6"/>
      <c r="W266" s="19"/>
      <c r="Y266" s="6"/>
      <c r="Z266" s="19"/>
      <c r="AB266" s="6"/>
      <c r="AC266" s="19"/>
      <c r="AE266" s="6"/>
      <c r="AF266" s="19"/>
      <c r="AH266" s="6"/>
      <c r="AI266" s="19"/>
      <c r="AK266" s="6"/>
      <c r="AL266" s="19"/>
      <c r="AN266" s="6"/>
      <c r="AO266" s="19"/>
      <c r="AQ266" s="6"/>
      <c r="AR266" s="19"/>
      <c r="AT266" s="6"/>
      <c r="AU266" s="19"/>
      <c r="AW266" s="6"/>
      <c r="AX266" s="19"/>
      <c r="AZ266" s="6"/>
    </row>
    <row r="267" spans="2:52" ht="18" customHeight="1" x14ac:dyDescent="0.3">
      <c r="B267" s="22" t="s">
        <v>223</v>
      </c>
      <c r="C267" s="1">
        <v>14</v>
      </c>
      <c r="D267" s="1" t="s">
        <v>204</v>
      </c>
      <c r="E267" s="23" t="s">
        <v>18</v>
      </c>
      <c r="F267" s="8" t="s">
        <v>64</v>
      </c>
      <c r="G267" s="1" t="s">
        <v>217</v>
      </c>
      <c r="H267" s="19"/>
      <c r="J267" s="26">
        <v>0</v>
      </c>
      <c r="K267" s="19"/>
      <c r="M267" s="26">
        <v>0</v>
      </c>
      <c r="N267" s="19"/>
      <c r="P267" s="26">
        <v>13.1</v>
      </c>
      <c r="Q267" s="19"/>
      <c r="S267" s="26">
        <v>20.3</v>
      </c>
      <c r="T267" s="19"/>
      <c r="V267" s="26">
        <v>10.1</v>
      </c>
      <c r="W267" s="19"/>
      <c r="Y267" s="26">
        <v>0</v>
      </c>
      <c r="Z267" s="19"/>
      <c r="AB267" s="26">
        <v>3.7</v>
      </c>
      <c r="AC267" s="19"/>
      <c r="AE267" s="26">
        <v>10.199999999999999</v>
      </c>
      <c r="AF267" s="19"/>
      <c r="AH267" s="26">
        <v>9.3000000000000007</v>
      </c>
      <c r="AI267" s="19"/>
      <c r="AK267" s="26">
        <v>2.8</v>
      </c>
      <c r="AL267" s="19"/>
      <c r="AN267" s="26">
        <v>0</v>
      </c>
      <c r="AO267" s="19"/>
      <c r="AQ267" s="26">
        <v>0</v>
      </c>
      <c r="AR267" s="19"/>
      <c r="AT267" s="26">
        <v>0</v>
      </c>
      <c r="AU267" s="19"/>
      <c r="AW267" s="26">
        <v>0</v>
      </c>
      <c r="AX267" s="19"/>
      <c r="AZ267" s="26">
        <v>0</v>
      </c>
    </row>
    <row r="268" spans="2:52" ht="18" customHeight="1" x14ac:dyDescent="0.3">
      <c r="B268" s="22"/>
      <c r="E268" s="45"/>
      <c r="F268" s="8"/>
      <c r="H268" s="19"/>
      <c r="J268" s="40"/>
      <c r="K268" s="19"/>
      <c r="M268" s="40"/>
      <c r="N268" s="19"/>
      <c r="P268" s="40"/>
      <c r="Q268" s="19"/>
      <c r="S268" s="40"/>
      <c r="T268" s="19"/>
      <c r="V268" s="40"/>
      <c r="W268" s="19"/>
      <c r="Y268" s="40"/>
      <c r="Z268" s="19"/>
      <c r="AB268" s="40"/>
      <c r="AC268" s="19"/>
      <c r="AE268" s="40"/>
      <c r="AF268" s="19"/>
      <c r="AH268" s="40"/>
      <c r="AI268" s="19"/>
      <c r="AK268" s="40"/>
      <c r="AL268" s="19"/>
      <c r="AN268" s="40"/>
      <c r="AO268" s="19"/>
      <c r="AQ268" s="40"/>
      <c r="AR268" s="19"/>
      <c r="AT268" s="40"/>
      <c r="AU268" s="19"/>
      <c r="AW268" s="40"/>
      <c r="AX268" s="19"/>
      <c r="AZ268" s="40"/>
    </row>
    <row r="269" spans="2:52" ht="18" customHeight="1" x14ac:dyDescent="0.3">
      <c r="B269" s="21" t="s">
        <v>224</v>
      </c>
      <c r="H269" s="19"/>
      <c r="J269" s="6"/>
      <c r="K269" s="19"/>
      <c r="M269" s="6"/>
      <c r="N269" s="19"/>
      <c r="P269" s="6"/>
      <c r="Q269" s="19"/>
      <c r="S269" s="6"/>
      <c r="T269" s="19"/>
      <c r="V269" s="6"/>
      <c r="W269" s="19"/>
      <c r="Y269" s="6"/>
      <c r="Z269" s="19"/>
      <c r="AB269" s="6"/>
      <c r="AC269" s="19"/>
      <c r="AE269" s="6"/>
      <c r="AF269" s="19"/>
      <c r="AH269" s="6"/>
      <c r="AI269" s="19"/>
      <c r="AK269" s="6"/>
      <c r="AL269" s="19"/>
      <c r="AN269" s="6"/>
      <c r="AO269" s="19"/>
      <c r="AQ269" s="6"/>
      <c r="AR269" s="19"/>
      <c r="AT269" s="6"/>
      <c r="AU269" s="19"/>
      <c r="AW269" s="6"/>
      <c r="AX269" s="19"/>
      <c r="AZ269" s="6"/>
    </row>
    <row r="270" spans="2:52" ht="18" customHeight="1" x14ac:dyDescent="0.3">
      <c r="B270" s="22" t="s">
        <v>225</v>
      </c>
      <c r="C270" s="1">
        <v>14</v>
      </c>
      <c r="D270" s="1" t="s">
        <v>204</v>
      </c>
      <c r="E270" s="23" t="s">
        <v>18</v>
      </c>
      <c r="F270" s="8" t="s">
        <v>64</v>
      </c>
      <c r="G270" s="1" t="s">
        <v>217</v>
      </c>
      <c r="H270" s="19"/>
      <c r="J270" s="26">
        <v>6.2222222222222223</v>
      </c>
      <c r="K270" s="19"/>
      <c r="M270" s="26">
        <v>5</v>
      </c>
      <c r="N270" s="19"/>
      <c r="P270" s="26">
        <v>8.3333333333333339</v>
      </c>
      <c r="Q270" s="19"/>
      <c r="S270" s="26">
        <v>14.555555555555557</v>
      </c>
      <c r="T270" s="19"/>
      <c r="V270" s="26">
        <v>6.2222222222222223</v>
      </c>
      <c r="W270" s="19"/>
      <c r="Y270" s="26">
        <v>6.2222222222222223</v>
      </c>
      <c r="Z270" s="19"/>
      <c r="AB270" s="26">
        <v>6.2222222222222223</v>
      </c>
      <c r="AC270" s="19"/>
      <c r="AE270" s="26">
        <v>9.4722222222222214</v>
      </c>
      <c r="AF270" s="19"/>
      <c r="AH270" s="26">
        <v>9.4722222222222214</v>
      </c>
      <c r="AI270" s="19"/>
      <c r="AK270" s="26">
        <v>9.4722222222222214</v>
      </c>
      <c r="AL270" s="19"/>
      <c r="AN270" s="26">
        <v>9.4722222222222214</v>
      </c>
      <c r="AO270" s="19"/>
      <c r="AQ270" s="26">
        <v>6.2222222222222223</v>
      </c>
      <c r="AR270" s="19"/>
      <c r="AT270" s="26">
        <v>5</v>
      </c>
      <c r="AU270" s="19"/>
      <c r="AW270" s="26">
        <v>248.33333333333337</v>
      </c>
      <c r="AX270" s="19"/>
      <c r="AZ270" s="26">
        <v>248.33333333333337</v>
      </c>
    </row>
    <row r="271" spans="2:52" ht="18" customHeight="1" x14ac:dyDescent="0.3">
      <c r="B271" s="19"/>
      <c r="H271" s="19"/>
      <c r="J271" s="6"/>
      <c r="K271" s="19"/>
      <c r="M271" s="6"/>
      <c r="N271" s="19"/>
      <c r="P271" s="6"/>
      <c r="Q271" s="19"/>
      <c r="S271" s="6"/>
      <c r="T271" s="19"/>
      <c r="V271" s="6"/>
      <c r="W271" s="19"/>
      <c r="Y271" s="6"/>
      <c r="Z271" s="19"/>
      <c r="AB271" s="6"/>
      <c r="AC271" s="19"/>
      <c r="AE271" s="6"/>
      <c r="AF271" s="19"/>
      <c r="AH271" s="6"/>
      <c r="AI271" s="19"/>
      <c r="AK271" s="6"/>
      <c r="AL271" s="19"/>
      <c r="AN271" s="6"/>
      <c r="AO271" s="19"/>
      <c r="AQ271" s="6"/>
      <c r="AR271" s="19"/>
      <c r="AT271" s="6"/>
      <c r="AU271" s="19"/>
      <c r="AW271" s="6"/>
      <c r="AX271" s="19"/>
      <c r="AZ271" s="6"/>
    </row>
    <row r="272" spans="2:52" ht="18" customHeight="1" x14ac:dyDescent="0.3">
      <c r="B272" s="27" t="s">
        <v>226</v>
      </c>
      <c r="C272" s="28"/>
      <c r="D272" s="28"/>
      <c r="E272" s="28"/>
      <c r="F272" s="28"/>
      <c r="G272" s="28"/>
      <c r="H272" s="19"/>
      <c r="J272" s="30">
        <f t="shared" ref="J272" si="487">J245+J252+J255+J258+J261+J264+J267+J270</f>
        <v>4802.14575658375</v>
      </c>
      <c r="K272" s="19"/>
      <c r="M272" s="30">
        <f t="shared" ref="M272" si="488">M245+M252+M255+M258+M261+M264+M267+M270</f>
        <v>7584.3112718990906</v>
      </c>
      <c r="N272" s="19"/>
      <c r="P272" s="30">
        <f>P245+P252+P255+P258+P261+P264+P267+P270</f>
        <v>6407.5831186250007</v>
      </c>
      <c r="Q272" s="19"/>
      <c r="S272" s="30">
        <f>S245+S252+S255+S258+S261+S264+S267+S270</f>
        <v>4033.1429545349924</v>
      </c>
      <c r="T272" s="19"/>
      <c r="V272" s="30">
        <f>V245+V252+V255+V258+V261+V264+V267+V270</f>
        <v>3580.5132647550008</v>
      </c>
      <c r="W272" s="19"/>
      <c r="Y272" s="30">
        <f>Y245+Y252+Y255+Y258+Y261+Y264+Y267+Y270</f>
        <v>4387.3998905525896</v>
      </c>
      <c r="Z272" s="19"/>
      <c r="AB272" s="30">
        <f>AB245+AB252+AB255+AB258+AB261+AB264+AB267+AB270</f>
        <v>4023.1127253865402</v>
      </c>
      <c r="AC272" s="19"/>
      <c r="AE272" s="30">
        <f>AE245+AE252+AE255+AE258+AE261+AE264+AE267+AE270</f>
        <v>4208.4945895106021</v>
      </c>
      <c r="AF272" s="19"/>
      <c r="AH272" s="30">
        <f>AH245+AH252+AH255+AH258+AH261+AH264+AH267+AH270</f>
        <v>4823.8800643244685</v>
      </c>
      <c r="AI272" s="19"/>
      <c r="AK272" s="30">
        <f>AK245+AK252+AK255+AK258+AK261+AK264+AK267+AK270</f>
        <v>4448.5191339869289</v>
      </c>
      <c r="AL272" s="19"/>
      <c r="AN272" s="30">
        <f>AN245+AN252+AN255+AN258+AN261+AN264+AN267+AN270</f>
        <v>4321.8284750381144</v>
      </c>
      <c r="AO272" s="19"/>
      <c r="AQ272" s="30">
        <f>AQ245+AQ252+AQ255+AQ258+AQ261+AQ264+AQ267+AQ270</f>
        <v>5152.0723822285945</v>
      </c>
      <c r="AR272" s="19"/>
      <c r="AT272" s="30">
        <f>AT245+AT252+AT255+AT258+AT261+AT264+AT267+AT270</f>
        <v>6665.3199068133508</v>
      </c>
      <c r="AU272" s="19"/>
      <c r="AW272" s="30">
        <f>AW245+AW252+AW255+AW258+AW261+AW264+AW267+AW270</f>
        <v>10108.038728538211</v>
      </c>
      <c r="AX272" s="19"/>
      <c r="AZ272" s="30">
        <f>AZ245+AZ252+AZ255+AZ258+AZ261+AZ264+AZ267+AZ270</f>
        <v>10440.02405299561</v>
      </c>
    </row>
    <row r="273" spans="1:52" ht="18" customHeight="1" x14ac:dyDescent="0.3">
      <c r="B273" s="19"/>
      <c r="H273" s="19"/>
      <c r="J273" s="6"/>
      <c r="K273" s="19"/>
      <c r="M273" s="6"/>
      <c r="N273" s="19"/>
      <c r="P273" s="6"/>
      <c r="Q273" s="19"/>
      <c r="S273" s="6"/>
      <c r="T273" s="19"/>
      <c r="V273" s="6"/>
      <c r="W273" s="19"/>
      <c r="Y273" s="6"/>
      <c r="Z273" s="19"/>
      <c r="AB273" s="6"/>
      <c r="AC273" s="19"/>
      <c r="AE273" s="6"/>
      <c r="AF273" s="19"/>
      <c r="AH273" s="6"/>
      <c r="AI273" s="19"/>
      <c r="AK273" s="6"/>
      <c r="AL273" s="19"/>
      <c r="AN273" s="6"/>
      <c r="AO273" s="19"/>
      <c r="AQ273" s="6"/>
      <c r="AR273" s="19"/>
      <c r="AT273" s="6"/>
      <c r="AU273" s="19"/>
      <c r="AW273" s="6"/>
      <c r="AX273" s="19"/>
      <c r="AZ273" s="6"/>
    </row>
    <row r="274" spans="1:52" ht="18" customHeight="1" x14ac:dyDescent="0.3">
      <c r="A274" s="17"/>
      <c r="B274" s="20" t="s">
        <v>227</v>
      </c>
      <c r="H274" s="19"/>
      <c r="J274" s="6"/>
      <c r="K274" s="19"/>
      <c r="M274" s="6"/>
      <c r="N274" s="19"/>
      <c r="P274" s="6"/>
      <c r="Q274" s="19"/>
      <c r="S274" s="6"/>
      <c r="T274" s="19"/>
      <c r="V274" s="6"/>
      <c r="W274" s="19"/>
      <c r="Y274" s="6"/>
      <c r="Z274" s="19"/>
      <c r="AB274" s="6"/>
      <c r="AC274" s="19"/>
      <c r="AE274" s="6"/>
      <c r="AF274" s="19"/>
      <c r="AH274" s="6"/>
      <c r="AI274" s="19"/>
      <c r="AK274" s="6"/>
      <c r="AL274" s="19"/>
      <c r="AN274" s="6"/>
      <c r="AO274" s="19"/>
      <c r="AQ274" s="6"/>
      <c r="AR274" s="19"/>
      <c r="AT274" s="6"/>
      <c r="AU274" s="19"/>
      <c r="AW274" s="6"/>
      <c r="AX274" s="19"/>
      <c r="AZ274" s="6"/>
    </row>
    <row r="275" spans="1:52" ht="18" customHeight="1" x14ac:dyDescent="0.3">
      <c r="A275" s="17"/>
      <c r="B275" s="20"/>
      <c r="H275" s="19"/>
      <c r="J275" s="6"/>
      <c r="K275" s="19"/>
      <c r="M275" s="6"/>
      <c r="N275" s="19"/>
      <c r="P275" s="6"/>
      <c r="Q275" s="19"/>
      <c r="S275" s="6"/>
      <c r="T275" s="19"/>
      <c r="V275" s="6"/>
      <c r="W275" s="19"/>
      <c r="Y275" s="6"/>
      <c r="Z275" s="19"/>
      <c r="AB275" s="6"/>
      <c r="AC275" s="19"/>
      <c r="AE275" s="6"/>
      <c r="AF275" s="19"/>
      <c r="AH275" s="6"/>
      <c r="AI275" s="19"/>
      <c r="AK275" s="6"/>
      <c r="AL275" s="19"/>
      <c r="AN275" s="6"/>
      <c r="AO275" s="19"/>
      <c r="AQ275" s="6"/>
      <c r="AR275" s="19"/>
      <c r="AT275" s="6"/>
      <c r="AU275" s="19"/>
      <c r="AW275" s="6"/>
      <c r="AX275" s="19"/>
      <c r="AZ275" s="6"/>
    </row>
    <row r="276" spans="1:52" ht="18" customHeight="1" x14ac:dyDescent="0.3">
      <c r="B276" s="21" t="s">
        <v>228</v>
      </c>
      <c r="H276" s="19"/>
      <c r="J276" s="6"/>
      <c r="K276" s="19"/>
      <c r="M276" s="6"/>
      <c r="N276" s="19"/>
      <c r="P276" s="6"/>
      <c r="Q276" s="19"/>
      <c r="S276" s="6"/>
      <c r="T276" s="19"/>
      <c r="V276" s="6"/>
      <c r="W276" s="19"/>
      <c r="Y276" s="6"/>
      <c r="Z276" s="19"/>
      <c r="AB276" s="6"/>
      <c r="AC276" s="19"/>
      <c r="AE276" s="6"/>
      <c r="AF276" s="19"/>
      <c r="AH276" s="6"/>
      <c r="AI276" s="19"/>
      <c r="AK276" s="6"/>
      <c r="AL276" s="19"/>
      <c r="AN276" s="6"/>
      <c r="AO276" s="19"/>
      <c r="AQ276" s="6"/>
      <c r="AR276" s="19"/>
      <c r="AT276" s="6"/>
      <c r="AU276" s="19"/>
      <c r="AW276" s="6"/>
      <c r="AX276" s="19"/>
      <c r="AZ276" s="6"/>
    </row>
    <row r="277" spans="1:52" ht="18" customHeight="1" x14ac:dyDescent="0.3">
      <c r="B277" s="22" t="s">
        <v>229</v>
      </c>
      <c r="C277" s="1">
        <v>15</v>
      </c>
      <c r="D277" s="1" t="s">
        <v>204</v>
      </c>
      <c r="E277" s="23" t="s">
        <v>18</v>
      </c>
      <c r="F277" s="8" t="s">
        <v>205</v>
      </c>
      <c r="G277" s="1" t="s">
        <v>217</v>
      </c>
      <c r="H277" s="24">
        <v>71</v>
      </c>
      <c r="I277" s="25">
        <f>J277*10^6/H277</f>
        <v>1680000</v>
      </c>
      <c r="J277" s="26">
        <v>119.28</v>
      </c>
      <c r="K277" s="24">
        <v>94.8</v>
      </c>
      <c r="L277" s="25">
        <f>M277*10^6/K277</f>
        <v>1679999.9999999998</v>
      </c>
      <c r="M277" s="26">
        <v>159.26399999999998</v>
      </c>
      <c r="N277" s="24">
        <v>80.099999999999994</v>
      </c>
      <c r="O277" s="25">
        <f>P277*10^6/N277</f>
        <v>2070000.0000000002</v>
      </c>
      <c r="P277" s="26">
        <v>165.80699999999999</v>
      </c>
      <c r="Q277" s="24">
        <v>74.2</v>
      </c>
      <c r="R277" s="25">
        <f>S277*10^6/Q277</f>
        <v>2100000.0000000005</v>
      </c>
      <c r="S277" s="26">
        <v>155.82000000000002</v>
      </c>
      <c r="T277" s="24">
        <v>68.7</v>
      </c>
      <c r="U277" s="25">
        <f>V277*10^6/T277</f>
        <v>1990000</v>
      </c>
      <c r="V277" s="26">
        <v>136.71299999999999</v>
      </c>
      <c r="W277" s="24">
        <v>75.5</v>
      </c>
      <c r="X277" s="25">
        <f>Y277*10^6/W277</f>
        <v>1890000</v>
      </c>
      <c r="Y277" s="26">
        <v>142.69499999999999</v>
      </c>
      <c r="Z277" s="24">
        <v>85.4</v>
      </c>
      <c r="AA277" s="25">
        <f>AB277*10^6/Z277</f>
        <v>1779999.9999999998</v>
      </c>
      <c r="AB277" s="26">
        <v>152.012</v>
      </c>
      <c r="AC277" s="24">
        <v>100.2</v>
      </c>
      <c r="AD277" s="25">
        <f>AE277*10^6/AC277</f>
        <v>1670000</v>
      </c>
      <c r="AE277" s="26">
        <v>167.334</v>
      </c>
      <c r="AF277" s="24">
        <v>115.1</v>
      </c>
      <c r="AG277" s="25">
        <f>AH277*10^6/AF277</f>
        <v>1570000</v>
      </c>
      <c r="AH277" s="26">
        <v>180.70699999999999</v>
      </c>
      <c r="AI277" s="24">
        <v>130</v>
      </c>
      <c r="AJ277" s="25">
        <f>AK277*10^6/AI277</f>
        <v>1459999.9999999998</v>
      </c>
      <c r="AK277" s="26">
        <v>189.79999999999998</v>
      </c>
      <c r="AL277" s="24">
        <v>100.5</v>
      </c>
      <c r="AM277" s="25">
        <f>AN277*10^6/AL277</f>
        <v>1430000</v>
      </c>
      <c r="AN277" s="26">
        <v>143.715</v>
      </c>
      <c r="AO277" s="24">
        <v>71</v>
      </c>
      <c r="AP277" s="25">
        <f>AQ277*10^6/AO277</f>
        <v>1680000</v>
      </c>
      <c r="AQ277" s="26">
        <v>119.28</v>
      </c>
      <c r="AR277" s="24">
        <v>54.8</v>
      </c>
      <c r="AS277" s="25">
        <f>AT277*10^6/AR277</f>
        <v>1810000</v>
      </c>
      <c r="AT277" s="26">
        <v>99.188000000000002</v>
      </c>
      <c r="AU277" s="24">
        <v>30.7</v>
      </c>
      <c r="AV277" s="25">
        <f>AW277*10^6/AU277</f>
        <v>1810000</v>
      </c>
      <c r="AW277" s="26">
        <v>55.567</v>
      </c>
      <c r="AX277" s="43">
        <v>30.7</v>
      </c>
      <c r="AY277" s="25">
        <f>AZ277*10^6/AX277</f>
        <v>1810000</v>
      </c>
      <c r="AZ277" s="44">
        <v>55.567</v>
      </c>
    </row>
    <row r="278" spans="1:52" ht="18" customHeight="1" x14ac:dyDescent="0.3">
      <c r="B278" s="22" t="s">
        <v>230</v>
      </c>
      <c r="C278" s="1">
        <v>15</v>
      </c>
      <c r="D278" s="1" t="s">
        <v>204</v>
      </c>
      <c r="E278" s="23" t="s">
        <v>18</v>
      </c>
      <c r="F278" s="8" t="s">
        <v>64</v>
      </c>
      <c r="G278" s="1" t="s">
        <v>217</v>
      </c>
      <c r="H278" s="19"/>
      <c r="J278" s="26">
        <v>188</v>
      </c>
      <c r="K278" s="19"/>
      <c r="M278" s="26">
        <v>203.24250000000004</v>
      </c>
      <c r="N278" s="19"/>
      <c r="P278" s="26">
        <v>23.1</v>
      </c>
      <c r="Q278" s="19"/>
      <c r="S278" s="26">
        <v>30.1</v>
      </c>
      <c r="T278" s="19"/>
      <c r="V278" s="26">
        <v>24.1</v>
      </c>
      <c r="W278" s="19"/>
      <c r="Y278" s="26">
        <v>47.8</v>
      </c>
      <c r="Z278" s="19"/>
      <c r="AB278" s="26">
        <v>89.2</v>
      </c>
      <c r="AC278" s="19"/>
      <c r="AE278" s="26">
        <v>99.8</v>
      </c>
      <c r="AF278" s="19"/>
      <c r="AH278" s="26">
        <v>113.6</v>
      </c>
      <c r="AI278" s="19"/>
      <c r="AK278" s="26">
        <v>150</v>
      </c>
      <c r="AL278" s="19"/>
      <c r="AN278" s="26">
        <v>176.9</v>
      </c>
      <c r="AO278" s="19"/>
      <c r="AQ278" s="26">
        <v>203.8</v>
      </c>
      <c r="AR278" s="19"/>
      <c r="AT278" s="26">
        <v>242.8</v>
      </c>
      <c r="AU278" s="19"/>
      <c r="AW278" s="26">
        <v>272.32724999999999</v>
      </c>
      <c r="AX278" s="19"/>
      <c r="AZ278" s="26">
        <v>280.79399999999998</v>
      </c>
    </row>
    <row r="279" spans="1:52" ht="18" customHeight="1" x14ac:dyDescent="0.3">
      <c r="B279" s="22" t="s">
        <v>231</v>
      </c>
      <c r="C279" s="1">
        <v>15</v>
      </c>
      <c r="D279" s="1" t="s">
        <v>204</v>
      </c>
      <c r="E279" s="23" t="s">
        <v>18</v>
      </c>
      <c r="F279" s="8" t="s">
        <v>64</v>
      </c>
      <c r="G279" s="1" t="s">
        <v>217</v>
      </c>
      <c r="H279" s="19"/>
      <c r="J279" s="26">
        <v>0</v>
      </c>
      <c r="K279" s="19"/>
      <c r="M279" s="26">
        <v>0</v>
      </c>
      <c r="N279" s="19"/>
      <c r="P279" s="26">
        <v>0</v>
      </c>
      <c r="Q279" s="19"/>
      <c r="S279" s="26">
        <v>0</v>
      </c>
      <c r="T279" s="19"/>
      <c r="V279" s="26">
        <v>0</v>
      </c>
      <c r="W279" s="19"/>
      <c r="Y279" s="26">
        <v>18.333333333333332</v>
      </c>
      <c r="Z279" s="19"/>
      <c r="AB279" s="26">
        <v>18.333333333333332</v>
      </c>
      <c r="AC279" s="19"/>
      <c r="AE279" s="26">
        <v>18.333333333333332</v>
      </c>
      <c r="AF279" s="19"/>
      <c r="AH279" s="26">
        <v>0</v>
      </c>
      <c r="AI279" s="19"/>
      <c r="AK279" s="26">
        <v>0</v>
      </c>
      <c r="AL279" s="19"/>
      <c r="AN279" s="26">
        <v>0</v>
      </c>
      <c r="AO279" s="19"/>
      <c r="AQ279" s="26">
        <v>0</v>
      </c>
      <c r="AR279" s="19"/>
      <c r="AT279" s="26">
        <v>0</v>
      </c>
      <c r="AU279" s="19"/>
      <c r="AW279" s="26">
        <v>0</v>
      </c>
      <c r="AX279" s="19"/>
      <c r="AZ279" s="26">
        <v>0</v>
      </c>
    </row>
    <row r="280" spans="1:52" ht="18" customHeight="1" x14ac:dyDescent="0.3">
      <c r="B280" s="22"/>
      <c r="E280" s="45"/>
      <c r="F280" s="8"/>
      <c r="H280" s="19"/>
      <c r="J280" s="40"/>
      <c r="K280" s="19"/>
      <c r="M280" s="40"/>
      <c r="N280" s="19"/>
      <c r="P280" s="40"/>
      <c r="Q280" s="19"/>
      <c r="S280" s="40"/>
      <c r="T280" s="19"/>
      <c r="V280" s="40"/>
      <c r="W280" s="19"/>
      <c r="Y280" s="40"/>
      <c r="Z280" s="19"/>
      <c r="AB280" s="40"/>
      <c r="AC280" s="19"/>
      <c r="AE280" s="40"/>
      <c r="AF280" s="19"/>
      <c r="AH280" s="40"/>
      <c r="AI280" s="19"/>
      <c r="AK280" s="40"/>
      <c r="AL280" s="19"/>
      <c r="AN280" s="40"/>
      <c r="AO280" s="19"/>
      <c r="AQ280" s="40"/>
      <c r="AR280" s="19"/>
      <c r="AT280" s="40"/>
      <c r="AU280" s="19"/>
      <c r="AW280" s="40"/>
      <c r="AX280" s="19"/>
      <c r="AZ280" s="40"/>
    </row>
    <row r="281" spans="1:52" ht="18" customHeight="1" x14ac:dyDescent="0.3">
      <c r="B281" s="27" t="s">
        <v>228</v>
      </c>
      <c r="C281" s="28"/>
      <c r="D281" s="28"/>
      <c r="E281" s="28"/>
      <c r="F281" s="28"/>
      <c r="G281" s="28"/>
      <c r="H281" s="19"/>
      <c r="J281" s="30">
        <f t="shared" ref="J281" si="489">SUM(J277:J279)</f>
        <v>307.27999999999997</v>
      </c>
      <c r="K281" s="19"/>
      <c r="M281" s="30">
        <f t="shared" ref="M281" si="490">SUM(M277:M279)</f>
        <v>362.50650000000002</v>
      </c>
      <c r="N281" s="19"/>
      <c r="P281" s="30">
        <f>SUM(P277:P279)</f>
        <v>188.90699999999998</v>
      </c>
      <c r="Q281" s="19"/>
      <c r="S281" s="30">
        <f t="shared" ref="S281" si="491">SUM(S277:S279)</f>
        <v>185.92000000000002</v>
      </c>
      <c r="T281" s="19"/>
      <c r="V281" s="30">
        <f t="shared" ref="V281" si="492">SUM(V277:V279)</f>
        <v>160.81299999999999</v>
      </c>
      <c r="W281" s="19"/>
      <c r="Y281" s="30">
        <f t="shared" ref="Y281" si="493">SUM(Y277:Y279)</f>
        <v>208.82833333333335</v>
      </c>
      <c r="Z281" s="19"/>
      <c r="AB281" s="30">
        <f t="shared" ref="AB281" si="494">SUM(AB277:AB279)</f>
        <v>259.5453333333333</v>
      </c>
      <c r="AC281" s="19"/>
      <c r="AE281" s="30">
        <f t="shared" ref="AE281" si="495">SUM(AE277:AE279)</f>
        <v>285.46733333333333</v>
      </c>
      <c r="AF281" s="19"/>
      <c r="AH281" s="30">
        <f t="shared" ref="AH281" si="496">SUM(AH277:AH279)</f>
        <v>294.30700000000002</v>
      </c>
      <c r="AI281" s="19"/>
      <c r="AK281" s="30">
        <f t="shared" ref="AK281" si="497">SUM(AK277:AK279)</f>
        <v>339.79999999999995</v>
      </c>
      <c r="AL281" s="19"/>
      <c r="AN281" s="30">
        <f t="shared" ref="AN281" si="498">SUM(AN277:AN279)</f>
        <v>320.61500000000001</v>
      </c>
      <c r="AO281" s="19"/>
      <c r="AQ281" s="30">
        <f t="shared" ref="AQ281" si="499">SUM(AQ277:AQ279)</f>
        <v>323.08000000000004</v>
      </c>
      <c r="AR281" s="19"/>
      <c r="AT281" s="30">
        <f t="shared" ref="AT281" si="500">SUM(AT277:AT279)</f>
        <v>341.988</v>
      </c>
      <c r="AU281" s="19"/>
      <c r="AW281" s="30">
        <f t="shared" ref="AW281" si="501">SUM(AW277:AW279)</f>
        <v>327.89425</v>
      </c>
      <c r="AX281" s="19"/>
      <c r="AZ281" s="30">
        <f t="shared" ref="AZ281" si="502">SUM(AZ277:AZ279)</f>
        <v>336.36099999999999</v>
      </c>
    </row>
    <row r="282" spans="1:52" ht="18" customHeight="1" x14ac:dyDescent="0.3">
      <c r="A282" s="17"/>
      <c r="B282" s="20"/>
      <c r="H282" s="19"/>
      <c r="J282" s="6"/>
      <c r="K282" s="19"/>
      <c r="M282" s="6"/>
      <c r="N282" s="19"/>
      <c r="P282" s="6"/>
      <c r="Q282" s="19"/>
      <c r="S282" s="6"/>
      <c r="T282" s="19"/>
      <c r="V282" s="6"/>
      <c r="W282" s="19"/>
      <c r="Y282" s="6"/>
      <c r="Z282" s="19"/>
      <c r="AB282" s="6"/>
      <c r="AC282" s="19"/>
      <c r="AE282" s="6"/>
      <c r="AF282" s="19"/>
      <c r="AH282" s="6"/>
      <c r="AI282" s="19"/>
      <c r="AK282" s="6"/>
      <c r="AL282" s="19"/>
      <c r="AN282" s="6"/>
      <c r="AO282" s="19"/>
      <c r="AQ282" s="6"/>
      <c r="AR282" s="19"/>
      <c r="AT282" s="6"/>
      <c r="AU282" s="19"/>
      <c r="AW282" s="6"/>
      <c r="AX282" s="19"/>
      <c r="AZ282" s="6"/>
    </row>
    <row r="283" spans="1:52" ht="18" customHeight="1" x14ac:dyDescent="0.3">
      <c r="B283" s="21" t="s">
        <v>232</v>
      </c>
      <c r="H283" s="19"/>
      <c r="J283" s="6"/>
      <c r="K283" s="19"/>
      <c r="M283" s="6"/>
      <c r="N283" s="19"/>
      <c r="P283" s="6"/>
      <c r="Q283" s="19"/>
      <c r="S283" s="6"/>
      <c r="T283" s="19"/>
      <c r="V283" s="6"/>
      <c r="W283" s="19"/>
      <c r="Y283" s="6"/>
      <c r="Z283" s="19"/>
      <c r="AB283" s="6"/>
      <c r="AC283" s="19"/>
      <c r="AE283" s="6"/>
      <c r="AF283" s="19"/>
      <c r="AH283" s="6"/>
      <c r="AI283" s="19"/>
      <c r="AK283" s="6"/>
      <c r="AL283" s="19"/>
      <c r="AN283" s="6"/>
      <c r="AO283" s="19"/>
      <c r="AQ283" s="6"/>
      <c r="AR283" s="19"/>
      <c r="AT283" s="6"/>
      <c r="AU283" s="19"/>
      <c r="AW283" s="6"/>
      <c r="AX283" s="19"/>
      <c r="AZ283" s="6"/>
    </row>
    <row r="284" spans="1:52" ht="18" customHeight="1" x14ac:dyDescent="0.3">
      <c r="B284" s="22" t="s">
        <v>233</v>
      </c>
      <c r="C284" s="1">
        <v>15</v>
      </c>
      <c r="D284" s="1" t="s">
        <v>234</v>
      </c>
      <c r="E284" s="23" t="s">
        <v>18</v>
      </c>
      <c r="F284" s="8" t="s">
        <v>64</v>
      </c>
      <c r="G284" s="1" t="s">
        <v>217</v>
      </c>
      <c r="H284" s="19"/>
      <c r="J284" s="26">
        <v>271.39999999999998</v>
      </c>
      <c r="K284" s="19"/>
      <c r="M284" s="26">
        <v>343.4</v>
      </c>
      <c r="N284" s="19"/>
      <c r="P284" s="26">
        <v>121.6</v>
      </c>
      <c r="Q284" s="19"/>
      <c r="S284" s="26">
        <v>159.69999999999999</v>
      </c>
      <c r="T284" s="19"/>
      <c r="V284" s="26">
        <v>227.4</v>
      </c>
      <c r="W284" s="19"/>
      <c r="Y284" s="26">
        <v>310.10000000000002</v>
      </c>
      <c r="Z284" s="19"/>
      <c r="AB284" s="26">
        <v>260.10000000000002</v>
      </c>
      <c r="AC284" s="19"/>
      <c r="AE284" s="26">
        <v>239.7</v>
      </c>
      <c r="AF284" s="19"/>
      <c r="AH284" s="26">
        <v>145.9</v>
      </c>
      <c r="AI284" s="19"/>
      <c r="AK284" s="26">
        <v>181.3</v>
      </c>
      <c r="AL284" s="19"/>
      <c r="AN284" s="26">
        <v>236</v>
      </c>
      <c r="AO284" s="19"/>
      <c r="AQ284" s="26">
        <v>271.39999999999998</v>
      </c>
      <c r="AR284" s="19"/>
      <c r="AT284" s="26">
        <v>343.4</v>
      </c>
      <c r="AU284" s="19"/>
      <c r="AW284" s="26">
        <v>311.20280000000002</v>
      </c>
      <c r="AX284" s="19"/>
      <c r="AZ284" s="26">
        <v>443.79999999999995</v>
      </c>
    </row>
    <row r="285" spans="1:52" ht="18" customHeight="1" x14ac:dyDescent="0.3">
      <c r="A285" s="17"/>
      <c r="B285" s="20"/>
      <c r="H285" s="19"/>
      <c r="J285" s="6"/>
      <c r="K285" s="19"/>
      <c r="M285" s="6"/>
      <c r="N285" s="19"/>
      <c r="P285" s="6"/>
      <c r="Q285" s="19"/>
      <c r="S285" s="6"/>
      <c r="T285" s="19"/>
      <c r="V285" s="6"/>
      <c r="W285" s="19"/>
      <c r="Y285" s="6"/>
      <c r="Z285" s="19"/>
      <c r="AB285" s="6"/>
      <c r="AC285" s="19"/>
      <c r="AE285" s="6"/>
      <c r="AF285" s="19"/>
      <c r="AH285" s="6"/>
      <c r="AI285" s="19"/>
      <c r="AK285" s="6"/>
      <c r="AL285" s="19"/>
      <c r="AN285" s="6"/>
      <c r="AO285" s="19"/>
      <c r="AQ285" s="6"/>
      <c r="AR285" s="19"/>
      <c r="AT285" s="6"/>
      <c r="AU285" s="19"/>
      <c r="AW285" s="6"/>
      <c r="AX285" s="19"/>
      <c r="AZ285" s="6"/>
    </row>
    <row r="286" spans="1:52" ht="18" customHeight="1" x14ac:dyDescent="0.3">
      <c r="B286" s="21" t="s">
        <v>235</v>
      </c>
      <c r="H286" s="19"/>
      <c r="J286" s="6"/>
      <c r="K286" s="19"/>
      <c r="M286" s="6"/>
      <c r="N286" s="19"/>
      <c r="P286" s="6"/>
      <c r="Q286" s="19"/>
      <c r="S286" s="6"/>
      <c r="T286" s="19"/>
      <c r="V286" s="6"/>
      <c r="W286" s="19"/>
      <c r="Y286" s="6"/>
      <c r="Z286" s="19"/>
      <c r="AB286" s="6"/>
      <c r="AC286" s="19"/>
      <c r="AE286" s="6"/>
      <c r="AF286" s="19"/>
      <c r="AH286" s="6"/>
      <c r="AI286" s="19"/>
      <c r="AK286" s="6"/>
      <c r="AL286" s="19"/>
      <c r="AN286" s="6"/>
      <c r="AO286" s="19"/>
      <c r="AQ286" s="6"/>
      <c r="AR286" s="19"/>
      <c r="AT286" s="6"/>
      <c r="AU286" s="19"/>
      <c r="AW286" s="6"/>
      <c r="AX286" s="19"/>
      <c r="AZ286" s="6"/>
    </row>
    <row r="287" spans="1:52" ht="18" customHeight="1" x14ac:dyDescent="0.3">
      <c r="B287" s="22" t="s">
        <v>236</v>
      </c>
      <c r="C287" s="1">
        <v>15</v>
      </c>
      <c r="D287" s="1" t="s">
        <v>204</v>
      </c>
      <c r="E287" s="23" t="s">
        <v>18</v>
      </c>
      <c r="F287" s="1" t="s">
        <v>237</v>
      </c>
      <c r="G287" s="1" t="s">
        <v>238</v>
      </c>
      <c r="H287" s="24">
        <v>954.22087999999962</v>
      </c>
      <c r="I287" s="25"/>
      <c r="J287" s="26">
        <v>403.62908626000001</v>
      </c>
      <c r="K287" s="24">
        <v>1720.9225199999996</v>
      </c>
      <c r="L287" s="25"/>
      <c r="M287" s="26">
        <v>742.89170180000019</v>
      </c>
      <c r="N287" s="24">
        <v>0</v>
      </c>
      <c r="O287" s="25"/>
      <c r="P287" s="26">
        <v>0</v>
      </c>
      <c r="Q287" s="24">
        <v>0</v>
      </c>
      <c r="R287" s="25"/>
      <c r="S287" s="26">
        <v>0</v>
      </c>
      <c r="T287" s="24">
        <v>12.960100000000001</v>
      </c>
      <c r="U287" s="25">
        <f>V287*10^3/T287</f>
        <v>498.09867363344051</v>
      </c>
      <c r="V287" s="26">
        <v>6.4554086201567529</v>
      </c>
      <c r="W287" s="24">
        <v>42.008600000000001</v>
      </c>
      <c r="X287" s="25">
        <f>Y287*10^3/W287</f>
        <v>408.10637021276597</v>
      </c>
      <c r="Y287" s="26">
        <v>17.14397726372</v>
      </c>
      <c r="Z287" s="24">
        <v>57.968699999999998</v>
      </c>
      <c r="AA287" s="25">
        <f>AB287*10^3/Z287</f>
        <v>429.92880468252696</v>
      </c>
      <c r="AB287" s="26">
        <v>24.922413899999999</v>
      </c>
      <c r="AC287" s="24">
        <v>36.645800000000001</v>
      </c>
      <c r="AD287" s="25">
        <f>AE287*10^3/AC287</f>
        <v>397</v>
      </c>
      <c r="AE287" s="26">
        <v>14.5483826</v>
      </c>
      <c r="AF287" s="24">
        <v>113.06570000000001</v>
      </c>
      <c r="AG287" s="25">
        <f>AH287*10^3/AF287</f>
        <v>401.85770750988144</v>
      </c>
      <c r="AH287" s="26">
        <v>45.436323000000002</v>
      </c>
      <c r="AI287" s="24">
        <v>236.4101</v>
      </c>
      <c r="AJ287" s="25">
        <f>AK287*10^3/AI287</f>
        <v>381.8790170132325</v>
      </c>
      <c r="AK287" s="26">
        <v>90.280056599999995</v>
      </c>
      <c r="AL287" s="24">
        <v>441.53719999999998</v>
      </c>
      <c r="AM287" s="25">
        <f>AN287*10^3/AL287</f>
        <v>389.3289473684211</v>
      </c>
      <c r="AN287" s="26">
        <v>171.9032133</v>
      </c>
      <c r="AO287" s="24">
        <v>1026.4410199999998</v>
      </c>
      <c r="AP287" s="25">
        <f>AQ287*10^3/AO287</f>
        <v>397.18319193829575</v>
      </c>
      <c r="AQ287" s="26">
        <v>407.68512065999994</v>
      </c>
      <c r="AR287" s="24">
        <v>1873.4396000000004</v>
      </c>
      <c r="AS287" s="25">
        <f>AT287*10^3/AR287</f>
        <v>422.07618325905952</v>
      </c>
      <c r="AT287" s="26">
        <v>790.73423593437929</v>
      </c>
      <c r="AU287" s="24">
        <v>1544.0034000000003</v>
      </c>
      <c r="AV287" s="25">
        <f>AW287*10^3/AU287</f>
        <v>475.76643902032168</v>
      </c>
      <c r="AW287" s="26">
        <v>734.58499945326957</v>
      </c>
      <c r="AX287" s="24">
        <v>1232.8201488707507</v>
      </c>
      <c r="AY287" s="25">
        <f>AZ287*10^3/AX287</f>
        <v>488.63995731465656</v>
      </c>
      <c r="AZ287" s="26">
        <v>602.40518492085221</v>
      </c>
    </row>
    <row r="288" spans="1:52" ht="18" customHeight="1" x14ac:dyDescent="0.3">
      <c r="B288" s="22" t="s">
        <v>239</v>
      </c>
      <c r="C288" s="1">
        <v>15</v>
      </c>
      <c r="D288" s="1" t="s">
        <v>204</v>
      </c>
      <c r="E288" s="23" t="s">
        <v>18</v>
      </c>
      <c r="F288" s="1" t="s">
        <v>237</v>
      </c>
      <c r="G288" s="1" t="s">
        <v>238</v>
      </c>
      <c r="H288" s="24">
        <v>374.85971999999998</v>
      </c>
      <c r="I288" s="25"/>
      <c r="J288" s="26">
        <v>151.60644538</v>
      </c>
      <c r="K288" s="24">
        <v>474.87593999999996</v>
      </c>
      <c r="L288" s="25"/>
      <c r="M288" s="26">
        <v>196.67273517999999</v>
      </c>
      <c r="N288" s="24">
        <v>0</v>
      </c>
      <c r="O288" s="25"/>
      <c r="P288" s="26">
        <v>0</v>
      </c>
      <c r="Q288" s="24">
        <v>0</v>
      </c>
      <c r="R288" s="25"/>
      <c r="S288" s="26">
        <v>0</v>
      </c>
      <c r="T288" s="24">
        <v>0</v>
      </c>
      <c r="U288" s="25"/>
      <c r="V288" s="26">
        <v>0</v>
      </c>
      <c r="W288" s="24">
        <v>9.8317999999999994</v>
      </c>
      <c r="X288" s="25">
        <f>Y288*10^3/W288</f>
        <v>495.70779999999991</v>
      </c>
      <c r="Y288" s="26">
        <v>4.8736999480399987</v>
      </c>
      <c r="Z288" s="24">
        <v>52.287299999999995</v>
      </c>
      <c r="AA288" s="25">
        <f>AB288*10^3/Z288</f>
        <v>397.76923076923089</v>
      </c>
      <c r="AB288" s="26">
        <v>20.798279100000002</v>
      </c>
      <c r="AC288" s="24">
        <v>94.295900000000017</v>
      </c>
      <c r="AD288" s="25">
        <f>AE288*10^3/AC288</f>
        <v>399.22748815165869</v>
      </c>
      <c r="AE288" s="26">
        <v>37.6455153</v>
      </c>
      <c r="AF288" s="24">
        <v>83.570300000000003</v>
      </c>
      <c r="AG288" s="25">
        <f>AH288*10^3/AF288</f>
        <v>290.61497326203215</v>
      </c>
      <c r="AH288" s="26">
        <v>24.286780500000006</v>
      </c>
      <c r="AI288" s="24">
        <v>179.65379999999999</v>
      </c>
      <c r="AJ288" s="25">
        <f>AK288*10^3/AI288</f>
        <v>331.18905472636817</v>
      </c>
      <c r="AK288" s="26">
        <v>59.499372199999996</v>
      </c>
      <c r="AL288" s="24">
        <v>345.27493999999996</v>
      </c>
      <c r="AM288" s="25">
        <f>AN288*10^3/AL288</f>
        <v>368.81749935283466</v>
      </c>
      <c r="AN288" s="26">
        <v>127.34343996000001</v>
      </c>
      <c r="AO288" s="24">
        <v>391.84191999999996</v>
      </c>
      <c r="AP288" s="25">
        <f>AQ288*10^3/AO288</f>
        <v>386.63754562043789</v>
      </c>
      <c r="AQ288" s="26">
        <v>151.50079821999998</v>
      </c>
      <c r="AR288" s="24">
        <v>481.57943999999998</v>
      </c>
      <c r="AS288" s="25">
        <f>AT288*10^3/AR288</f>
        <v>408.66292003462553</v>
      </c>
      <c r="AT288" s="26">
        <v>196.80366017903972</v>
      </c>
      <c r="AU288" s="24">
        <v>740.24515999999994</v>
      </c>
      <c r="AV288" s="25">
        <f>AW288*10^3/AU288</f>
        <v>397.4472103169486</v>
      </c>
      <c r="AW288" s="26">
        <v>294.20837379262321</v>
      </c>
      <c r="AX288" s="24">
        <v>1621.2477539384267</v>
      </c>
      <c r="AY288" s="25">
        <f>AZ288*10^3/AX288</f>
        <v>413.74664603177513</v>
      </c>
      <c r="AZ288" s="26">
        <v>670.78582057857273</v>
      </c>
    </row>
    <row r="289" spans="1:52" ht="18" customHeight="1" x14ac:dyDescent="0.3">
      <c r="B289" s="22" t="s">
        <v>240</v>
      </c>
      <c r="C289" s="1">
        <v>15</v>
      </c>
      <c r="D289" s="1" t="s">
        <v>204</v>
      </c>
      <c r="E289" s="23" t="s">
        <v>18</v>
      </c>
      <c r="F289" s="1" t="s">
        <v>237</v>
      </c>
      <c r="G289" s="1" t="s">
        <v>238</v>
      </c>
      <c r="H289" s="24">
        <v>44.69</v>
      </c>
      <c r="I289" s="25">
        <f>J289*10^3/H289</f>
        <v>368</v>
      </c>
      <c r="J289" s="26">
        <v>16.445919999999997</v>
      </c>
      <c r="K289" s="24">
        <v>40.220999999999997</v>
      </c>
      <c r="L289" s="25">
        <f>M289*10^3/K289</f>
        <v>368</v>
      </c>
      <c r="M289" s="26">
        <v>14.801328</v>
      </c>
      <c r="N289" s="24">
        <v>58.9908</v>
      </c>
      <c r="O289" s="25">
        <f>P289*10^3/N289</f>
        <v>375.05436115425488</v>
      </c>
      <c r="P289" s="26">
        <v>22.124756807978418</v>
      </c>
      <c r="Q289" s="24">
        <v>0</v>
      </c>
      <c r="R289" s="25"/>
      <c r="S289" s="26">
        <v>0</v>
      </c>
      <c r="T289" s="24">
        <v>8.9380000000000006</v>
      </c>
      <c r="U289" s="25">
        <f>V289*10^3/T289</f>
        <v>498.09867363344046</v>
      </c>
      <c r="V289" s="26">
        <v>4.4520059449356912</v>
      </c>
      <c r="W289" s="24">
        <v>0</v>
      </c>
      <c r="X289" s="25"/>
      <c r="Y289" s="26">
        <v>0</v>
      </c>
      <c r="Z289" s="24">
        <v>81.335800000000006</v>
      </c>
      <c r="AA289" s="25">
        <f>AB289*10^3/Z289</f>
        <v>368</v>
      </c>
      <c r="AB289" s="26">
        <v>29.931574400000002</v>
      </c>
      <c r="AC289" s="24">
        <v>0</v>
      </c>
      <c r="AD289" s="25"/>
      <c r="AE289" s="26">
        <v>0</v>
      </c>
      <c r="AF289" s="24">
        <v>0</v>
      </c>
      <c r="AG289" s="25"/>
      <c r="AH289" s="26">
        <v>0</v>
      </c>
      <c r="AI289" s="24">
        <v>0</v>
      </c>
      <c r="AJ289" s="25"/>
      <c r="AK289" s="26">
        <v>0</v>
      </c>
      <c r="AL289" s="24">
        <v>0</v>
      </c>
      <c r="AM289" s="25"/>
      <c r="AN289" s="26">
        <v>0</v>
      </c>
      <c r="AO289" s="24">
        <v>44.69</v>
      </c>
      <c r="AP289" s="25">
        <f>AQ289*10^3/AO289</f>
        <v>330</v>
      </c>
      <c r="AQ289" s="26">
        <v>14.747699999999998</v>
      </c>
      <c r="AR289" s="24">
        <v>40.220999999999997</v>
      </c>
      <c r="AS289" s="25">
        <f>AT289*10^3/AR289</f>
        <v>339.50130140551795</v>
      </c>
      <c r="AT289" s="26">
        <v>13.655081843831336</v>
      </c>
      <c r="AU289" s="24">
        <v>4.1114800000000002</v>
      </c>
      <c r="AV289" s="25">
        <f>AW289*10^3/AU289</f>
        <v>550.25072168851443</v>
      </c>
      <c r="AW289" s="26">
        <v>2.2623448372078934</v>
      </c>
      <c r="AX289" s="24">
        <v>0</v>
      </c>
      <c r="AY289" s="25" t="e">
        <f>AZ289*10^3/AX289</f>
        <v>#DIV/0!</v>
      </c>
      <c r="AZ289" s="26">
        <v>0</v>
      </c>
    </row>
    <row r="290" spans="1:52" ht="18" customHeight="1" x14ac:dyDescent="0.3">
      <c r="B290" s="22" t="s">
        <v>241</v>
      </c>
      <c r="C290" s="1">
        <v>15</v>
      </c>
      <c r="D290" s="1" t="s">
        <v>204</v>
      </c>
      <c r="E290" s="23" t="s">
        <v>18</v>
      </c>
      <c r="F290" s="1" t="s">
        <v>237</v>
      </c>
      <c r="G290" s="1" t="s">
        <v>238</v>
      </c>
      <c r="H290" s="24">
        <v>139.79032000000001</v>
      </c>
      <c r="I290" s="25"/>
      <c r="J290" s="26">
        <v>54.440642960000005</v>
      </c>
      <c r="K290" s="24">
        <v>41.204180000000001</v>
      </c>
      <c r="L290" s="25"/>
      <c r="M290" s="26">
        <v>16.35805946</v>
      </c>
      <c r="N290" s="24">
        <v>0</v>
      </c>
      <c r="O290" s="25"/>
      <c r="P290" s="26">
        <v>0</v>
      </c>
      <c r="Q290" s="24">
        <v>0</v>
      </c>
      <c r="R290" s="25"/>
      <c r="S290" s="26">
        <v>0</v>
      </c>
      <c r="T290" s="24">
        <v>0</v>
      </c>
      <c r="U290" s="25"/>
      <c r="V290" s="26">
        <v>0</v>
      </c>
      <c r="W290" s="24">
        <v>0</v>
      </c>
      <c r="X290" s="25"/>
      <c r="Y290" s="26">
        <v>0</v>
      </c>
      <c r="Z290" s="24">
        <v>107.256</v>
      </c>
      <c r="AA290" s="25">
        <f>AB290*10^3/Z290</f>
        <v>368</v>
      </c>
      <c r="AB290" s="26">
        <v>39.470208</v>
      </c>
      <c r="AC290" s="24">
        <v>0</v>
      </c>
      <c r="AD290" s="25"/>
      <c r="AE290" s="26">
        <v>0</v>
      </c>
      <c r="AF290" s="24">
        <v>62.566000000000003</v>
      </c>
      <c r="AG290" s="25">
        <f>AH290*10^3/AF290</f>
        <v>221</v>
      </c>
      <c r="AH290" s="26">
        <v>13.827086000000001</v>
      </c>
      <c r="AI290" s="24">
        <v>74.185400000000001</v>
      </c>
      <c r="AJ290" s="25">
        <f>AK290*10^3/AI290</f>
        <v>316.42168674698797</v>
      </c>
      <c r="AK290" s="26">
        <v>23.473869400000002</v>
      </c>
      <c r="AL290" s="24">
        <v>82.229600000000005</v>
      </c>
      <c r="AM290" s="25">
        <f>AN290*10^3/AL290</f>
        <v>341.71739130434781</v>
      </c>
      <c r="AN290" s="26">
        <v>28.099284400000002</v>
      </c>
      <c r="AO290" s="24">
        <v>139.79032000000001</v>
      </c>
      <c r="AP290" s="25">
        <f>AQ290*10^3/AO290</f>
        <v>358.75959079283882</v>
      </c>
      <c r="AQ290" s="26">
        <v>50.151117999999997</v>
      </c>
      <c r="AR290" s="24">
        <v>41.204180000000001</v>
      </c>
      <c r="AS290" s="25">
        <f>AT290*10^3/AR290</f>
        <v>389.91210070512517</v>
      </c>
      <c r="AT290" s="26">
        <v>16.066008381632106</v>
      </c>
      <c r="AU290" s="24">
        <v>44.69</v>
      </c>
      <c r="AV290" s="25">
        <f>AW290*10^3/AU290</f>
        <v>455.29691921821023</v>
      </c>
      <c r="AW290" s="26">
        <v>20.347219319861814</v>
      </c>
      <c r="AX290" s="24">
        <v>46.004411764705885</v>
      </c>
      <c r="AY290" s="25">
        <f>AZ290*10^3/AX290</f>
        <v>429.94272244569584</v>
      </c>
      <c r="AZ290" s="26">
        <v>19.779262038630449</v>
      </c>
    </row>
    <row r="291" spans="1:52" ht="18" customHeight="1" x14ac:dyDescent="0.3">
      <c r="B291" s="22" t="s">
        <v>242</v>
      </c>
      <c r="C291" s="1">
        <v>15</v>
      </c>
      <c r="D291" s="1" t="s">
        <v>204</v>
      </c>
      <c r="E291" s="23" t="s">
        <v>18</v>
      </c>
      <c r="F291" s="1" t="s">
        <v>237</v>
      </c>
      <c r="G291" s="1" t="s">
        <v>238</v>
      </c>
      <c r="H291" s="24">
        <v>136.75139999999999</v>
      </c>
      <c r="I291" s="25"/>
      <c r="J291" s="26">
        <v>52.508962400000001</v>
      </c>
      <c r="K291" s="24">
        <v>65.247399999999999</v>
      </c>
      <c r="L291" s="25"/>
      <c r="M291" s="26">
        <v>29.0315178</v>
      </c>
      <c r="N291" s="24">
        <v>0</v>
      </c>
      <c r="O291" s="25"/>
      <c r="P291" s="26">
        <v>0</v>
      </c>
      <c r="Q291" s="24">
        <v>0</v>
      </c>
      <c r="R291" s="25"/>
      <c r="S291" s="26">
        <v>0</v>
      </c>
      <c r="T291" s="24">
        <v>0</v>
      </c>
      <c r="U291" s="25"/>
      <c r="V291" s="26">
        <v>0</v>
      </c>
      <c r="W291" s="24">
        <v>0</v>
      </c>
      <c r="X291" s="25"/>
      <c r="Y291" s="26">
        <v>0</v>
      </c>
      <c r="Z291" s="24">
        <v>16.624680000000001</v>
      </c>
      <c r="AA291" s="25">
        <f>AB291*10^3/Z291</f>
        <v>397</v>
      </c>
      <c r="AB291" s="26">
        <v>6.5999979600000005</v>
      </c>
      <c r="AC291" s="24">
        <v>35.48386</v>
      </c>
      <c r="AD291" s="25">
        <f>AE291*10^3/AC291</f>
        <v>432.26448362720407</v>
      </c>
      <c r="AE291" s="26">
        <v>15.338412420000001</v>
      </c>
      <c r="AF291" s="24">
        <v>44.243099999999998</v>
      </c>
      <c r="AG291" s="25">
        <f>AH291*10^3/AF291</f>
        <v>421.75757575757586</v>
      </c>
      <c r="AH291" s="26">
        <v>18.659862600000004</v>
      </c>
      <c r="AI291" s="24">
        <v>13.407</v>
      </c>
      <c r="AJ291" s="25">
        <f>AK291*10^3/AI291</f>
        <v>504</v>
      </c>
      <c r="AK291" s="26">
        <v>6.7571279999999998</v>
      </c>
      <c r="AL291" s="24">
        <v>72.487180000000009</v>
      </c>
      <c r="AM291" s="25">
        <f>AN291*10^3/AL291</f>
        <v>458.65967940813812</v>
      </c>
      <c r="AN291" s="26">
        <v>33.246946740000006</v>
      </c>
      <c r="AO291" s="24">
        <v>136.75140000000002</v>
      </c>
      <c r="AP291" s="25">
        <f>AQ291*10^3/AO291</f>
        <v>352.87581699346407</v>
      </c>
      <c r="AQ291" s="26">
        <v>48.256262000000007</v>
      </c>
      <c r="AR291" s="24">
        <v>58.9908</v>
      </c>
      <c r="AS291" s="25">
        <f>AT291*10^3/AR291</f>
        <v>474.95889136024482</v>
      </c>
      <c r="AT291" s="26">
        <v>28.018204968453929</v>
      </c>
      <c r="AU291" s="24">
        <v>61.850960000000001</v>
      </c>
      <c r="AV291" s="25">
        <f>AW291*10^3/AU291</f>
        <v>517.90683769264274</v>
      </c>
      <c r="AW291" s="26">
        <v>32.033035101854139</v>
      </c>
      <c r="AX291" s="24">
        <v>160.87635122077924</v>
      </c>
      <c r="AY291" s="25">
        <f>AZ291*10^3/AX291</f>
        <v>489.61517240962445</v>
      </c>
      <c r="AZ291" s="26">
        <v>78.76750243959313</v>
      </c>
    </row>
    <row r="292" spans="1:52" ht="18" customHeight="1" x14ac:dyDescent="0.3">
      <c r="B292" s="22" t="s">
        <v>243</v>
      </c>
      <c r="C292" s="1">
        <v>15</v>
      </c>
      <c r="D292" s="1" t="s">
        <v>204</v>
      </c>
      <c r="E292" s="23" t="s">
        <v>18</v>
      </c>
      <c r="F292" s="1" t="s">
        <v>237</v>
      </c>
      <c r="G292" s="1" t="s">
        <v>238</v>
      </c>
      <c r="H292" s="19"/>
      <c r="J292" s="26">
        <v>21.14838056</v>
      </c>
      <c r="K292" s="19"/>
      <c r="M292" s="26">
        <v>0</v>
      </c>
      <c r="N292" s="19"/>
      <c r="P292" s="26">
        <v>0</v>
      </c>
      <c r="Q292" s="19"/>
      <c r="S292" s="26">
        <v>0</v>
      </c>
      <c r="T292" s="19"/>
      <c r="V292" s="26">
        <v>0</v>
      </c>
      <c r="W292" s="19"/>
      <c r="Y292" s="26">
        <v>0</v>
      </c>
      <c r="Z292" s="19"/>
      <c r="AB292" s="26">
        <v>0</v>
      </c>
      <c r="AC292" s="19"/>
      <c r="AE292" s="26">
        <v>0</v>
      </c>
      <c r="AF292" s="19"/>
      <c r="AH292" s="26">
        <v>10.97121624</v>
      </c>
      <c r="AI292" s="19"/>
      <c r="AK292" s="26">
        <v>32.158030199999999</v>
      </c>
      <c r="AL292" s="19"/>
      <c r="AN292" s="26">
        <v>3.8214418999999999</v>
      </c>
      <c r="AO292" s="19"/>
      <c r="AQ292" s="26">
        <v>23.373763799999995</v>
      </c>
      <c r="AR292" s="19"/>
      <c r="AT292" s="26">
        <v>0</v>
      </c>
      <c r="AU292" s="19"/>
      <c r="AW292" s="26">
        <v>64.534809124512805</v>
      </c>
      <c r="AX292" s="19"/>
      <c r="AZ292" s="26">
        <v>6.1485248851514074</v>
      </c>
    </row>
    <row r="293" spans="1:52" ht="18" customHeight="1" x14ac:dyDescent="0.3">
      <c r="B293" s="22"/>
      <c r="E293" s="45"/>
      <c r="F293" s="8"/>
      <c r="H293" s="19"/>
      <c r="J293" s="40"/>
      <c r="K293" s="19"/>
      <c r="M293" s="40"/>
      <c r="N293" s="19"/>
      <c r="P293" s="40"/>
      <c r="Q293" s="19"/>
      <c r="S293" s="40"/>
      <c r="T293" s="19"/>
      <c r="V293" s="40"/>
      <c r="W293" s="19"/>
      <c r="Y293" s="40"/>
      <c r="Z293" s="19"/>
      <c r="AB293" s="40"/>
      <c r="AC293" s="19"/>
      <c r="AE293" s="40"/>
      <c r="AF293" s="19"/>
      <c r="AH293" s="40"/>
      <c r="AI293" s="19"/>
      <c r="AK293" s="40"/>
      <c r="AL293" s="19"/>
      <c r="AN293" s="40"/>
      <c r="AO293" s="19"/>
      <c r="AQ293" s="40"/>
      <c r="AR293" s="19"/>
      <c r="AT293" s="40"/>
      <c r="AU293" s="19"/>
      <c r="AW293" s="40"/>
      <c r="AX293" s="19"/>
      <c r="AZ293" s="40"/>
    </row>
    <row r="294" spans="1:52" ht="18" customHeight="1" x14ac:dyDescent="0.3">
      <c r="B294" s="27" t="s">
        <v>235</v>
      </c>
      <c r="C294" s="28"/>
      <c r="D294" s="28"/>
      <c r="E294" s="28"/>
      <c r="F294" s="28"/>
      <c r="G294" s="28"/>
      <c r="H294" s="19"/>
      <c r="J294" s="30">
        <f t="shared" ref="J294:M294" si="503">SUM(J287:J292)</f>
        <v>699.77943755999991</v>
      </c>
      <c r="K294" s="19"/>
      <c r="M294" s="30">
        <f t="shared" si="503"/>
        <v>999.75534224000023</v>
      </c>
      <c r="N294" s="19"/>
      <c r="P294" s="30">
        <f t="shared" ref="P294" si="504">SUM(P287:P292)</f>
        <v>22.124756807978418</v>
      </c>
      <c r="Q294" s="19"/>
      <c r="S294" s="30">
        <f t="shared" ref="S294" si="505">SUM(S287:S292)</f>
        <v>0</v>
      </c>
      <c r="T294" s="19"/>
      <c r="V294" s="30">
        <f t="shared" ref="V294" si="506">SUM(V287:V292)</f>
        <v>10.907414565092445</v>
      </c>
      <c r="W294" s="19"/>
      <c r="Y294" s="30">
        <f t="shared" ref="Y294" si="507">SUM(Y287:Y292)</f>
        <v>22.017677211759999</v>
      </c>
      <c r="Z294" s="19"/>
      <c r="AB294" s="30">
        <f t="shared" ref="AB294" si="508">SUM(AB287:AB292)</f>
        <v>121.72247336</v>
      </c>
      <c r="AC294" s="19"/>
      <c r="AE294" s="30">
        <f t="shared" ref="AE294" si="509">SUM(AE287:AE292)</f>
        <v>67.532310319999993</v>
      </c>
      <c r="AF294" s="19"/>
      <c r="AH294" s="30">
        <f t="shared" ref="AH294" si="510">SUM(AH287:AH292)</f>
        <v>113.18126834000002</v>
      </c>
      <c r="AI294" s="19"/>
      <c r="AK294" s="30">
        <f t="shared" ref="AK294" si="511">SUM(AK287:AK292)</f>
        <v>212.16845640000003</v>
      </c>
      <c r="AL294" s="19"/>
      <c r="AN294" s="30">
        <f t="shared" ref="AN294" si="512">SUM(AN287:AN292)</f>
        <v>364.41432630000003</v>
      </c>
      <c r="AO294" s="19"/>
      <c r="AQ294" s="30">
        <f t="shared" ref="AQ294" si="513">SUM(AQ287:AQ292)</f>
        <v>695.71476267999992</v>
      </c>
      <c r="AR294" s="19"/>
      <c r="AT294" s="30">
        <f t="shared" ref="AT294" si="514">SUM(AT287:AT292)</f>
        <v>1045.2771913073364</v>
      </c>
      <c r="AU294" s="19"/>
      <c r="AW294" s="30">
        <f t="shared" ref="AW294" si="515">SUM(AW287:AW292)</f>
        <v>1147.9707816293294</v>
      </c>
      <c r="AX294" s="19"/>
      <c r="AZ294" s="30">
        <f t="shared" ref="AZ294" si="516">SUM(AZ287:AZ292)</f>
        <v>1377.8862948627998</v>
      </c>
    </row>
    <row r="295" spans="1:52" ht="18" customHeight="1" x14ac:dyDescent="0.3">
      <c r="A295" s="17"/>
      <c r="B295" s="20"/>
      <c r="H295" s="19"/>
      <c r="J295" s="6"/>
      <c r="K295" s="19"/>
      <c r="M295" s="6"/>
      <c r="N295" s="19"/>
      <c r="P295" s="6"/>
      <c r="Q295" s="19"/>
      <c r="S295" s="6"/>
      <c r="T295" s="19"/>
      <c r="V295" s="6"/>
      <c r="W295" s="19"/>
      <c r="Y295" s="6"/>
      <c r="Z295" s="19"/>
      <c r="AB295" s="6"/>
      <c r="AC295" s="19"/>
      <c r="AE295" s="6"/>
      <c r="AF295" s="19"/>
      <c r="AH295" s="6"/>
      <c r="AI295" s="19"/>
      <c r="AK295" s="6"/>
      <c r="AL295" s="19"/>
      <c r="AN295" s="6"/>
      <c r="AO295" s="19"/>
      <c r="AQ295" s="6"/>
      <c r="AR295" s="19"/>
      <c r="AT295" s="6"/>
      <c r="AU295" s="19"/>
      <c r="AW295" s="6"/>
      <c r="AX295" s="19"/>
      <c r="AZ295" s="6"/>
    </row>
    <row r="296" spans="1:52" ht="18" customHeight="1" x14ac:dyDescent="0.3">
      <c r="B296" s="21" t="s">
        <v>244</v>
      </c>
      <c r="H296" s="19"/>
      <c r="J296" s="6"/>
      <c r="K296" s="19"/>
      <c r="M296" s="6"/>
      <c r="N296" s="19"/>
      <c r="P296" s="6"/>
      <c r="Q296" s="19"/>
      <c r="S296" s="6"/>
      <c r="T296" s="19"/>
      <c r="V296" s="6"/>
      <c r="W296" s="19"/>
      <c r="Y296" s="6"/>
      <c r="Z296" s="19"/>
      <c r="AB296" s="6"/>
      <c r="AC296" s="19"/>
      <c r="AE296" s="6"/>
      <c r="AF296" s="19"/>
      <c r="AH296" s="6"/>
      <c r="AI296" s="19"/>
      <c r="AK296" s="6"/>
      <c r="AL296" s="19"/>
      <c r="AN296" s="6"/>
      <c r="AO296" s="19"/>
      <c r="AQ296" s="6"/>
      <c r="AR296" s="19"/>
      <c r="AT296" s="6"/>
      <c r="AU296" s="19"/>
      <c r="AW296" s="6"/>
      <c r="AX296" s="19"/>
      <c r="AZ296" s="6"/>
    </row>
    <row r="297" spans="1:52" ht="18" customHeight="1" x14ac:dyDescent="0.3">
      <c r="B297" s="22" t="s">
        <v>245</v>
      </c>
      <c r="C297" s="1">
        <v>15</v>
      </c>
      <c r="D297" s="1" t="s">
        <v>204</v>
      </c>
      <c r="E297" s="23" t="s">
        <v>18</v>
      </c>
      <c r="F297" s="8" t="s">
        <v>64</v>
      </c>
      <c r="G297" s="1" t="s">
        <v>217</v>
      </c>
      <c r="H297" s="19"/>
      <c r="J297" s="26">
        <v>110.1</v>
      </c>
      <c r="K297" s="19"/>
      <c r="M297" s="26">
        <v>102.19830607041141</v>
      </c>
      <c r="N297" s="19"/>
      <c r="P297" s="26">
        <v>190.9</v>
      </c>
      <c r="Q297" s="19"/>
      <c r="S297" s="26">
        <v>259.39999999999998</v>
      </c>
      <c r="T297" s="19"/>
      <c r="V297" s="26">
        <v>241.6</v>
      </c>
      <c r="W297" s="19"/>
      <c r="Y297" s="26">
        <v>175.1</v>
      </c>
      <c r="Z297" s="19"/>
      <c r="AB297" s="26">
        <v>111.6</v>
      </c>
      <c r="AC297" s="19"/>
      <c r="AE297" s="26">
        <v>77.900000000000006</v>
      </c>
      <c r="AF297" s="19"/>
      <c r="AH297" s="26">
        <v>81.8</v>
      </c>
      <c r="AI297" s="19"/>
      <c r="AK297" s="26">
        <v>102</v>
      </c>
      <c r="AL297" s="19"/>
      <c r="AN297" s="26">
        <v>112.9</v>
      </c>
      <c r="AO297" s="19"/>
      <c r="AQ297" s="26">
        <v>110.1</v>
      </c>
      <c r="AR297" s="19"/>
      <c r="AT297" s="26">
        <v>102.19830607041139</v>
      </c>
      <c r="AU297" s="19"/>
      <c r="AW297" s="26">
        <v>86.191342469021649</v>
      </c>
      <c r="AX297" s="19"/>
      <c r="AZ297" s="26">
        <v>74.699163473152097</v>
      </c>
    </row>
    <row r="298" spans="1:52" ht="18" customHeight="1" x14ac:dyDescent="0.3">
      <c r="B298" s="22" t="s">
        <v>246</v>
      </c>
      <c r="C298" s="1">
        <v>15</v>
      </c>
      <c r="D298" s="1" t="s">
        <v>204</v>
      </c>
      <c r="E298" s="23" t="s">
        <v>18</v>
      </c>
      <c r="F298" s="8" t="s">
        <v>64</v>
      </c>
      <c r="G298" s="1" t="s">
        <v>217</v>
      </c>
      <c r="H298" s="19"/>
      <c r="J298" s="26">
        <v>65.3</v>
      </c>
      <c r="K298" s="19"/>
      <c r="M298" s="26">
        <v>108.94075000000001</v>
      </c>
      <c r="N298" s="19"/>
      <c r="P298" s="26">
        <v>78.099999999999994</v>
      </c>
      <c r="Q298" s="19"/>
      <c r="S298" s="26">
        <v>99.2</v>
      </c>
      <c r="T298" s="19"/>
      <c r="V298" s="26">
        <v>67.8</v>
      </c>
      <c r="W298" s="19"/>
      <c r="Y298" s="26">
        <v>45</v>
      </c>
      <c r="Z298" s="19"/>
      <c r="AB298" s="26">
        <v>48.7</v>
      </c>
      <c r="AC298" s="19"/>
      <c r="AE298" s="26">
        <v>63.6</v>
      </c>
      <c r="AF298" s="19"/>
      <c r="AH298" s="26">
        <v>74.599999999999994</v>
      </c>
      <c r="AI298" s="19"/>
      <c r="AK298" s="26">
        <v>58.4</v>
      </c>
      <c r="AL298" s="19"/>
      <c r="AN298" s="26">
        <v>41.2</v>
      </c>
      <c r="AO298" s="19"/>
      <c r="AQ298" s="26">
        <v>65.3</v>
      </c>
      <c r="AR298" s="19"/>
      <c r="AT298" s="26">
        <v>108.94075000000001</v>
      </c>
      <c r="AU298" s="19"/>
      <c r="AW298" s="26">
        <v>129.12799999999999</v>
      </c>
      <c r="AX298" s="19"/>
      <c r="AZ298" s="26">
        <v>156.25</v>
      </c>
    </row>
    <row r="299" spans="1:52" ht="18" customHeight="1" x14ac:dyDescent="0.3">
      <c r="B299" s="22" t="s">
        <v>247</v>
      </c>
      <c r="C299" s="1">
        <v>15</v>
      </c>
      <c r="D299" s="1" t="s">
        <v>204</v>
      </c>
      <c r="E299" s="23" t="s">
        <v>18</v>
      </c>
      <c r="F299" s="8" t="s">
        <v>64</v>
      </c>
      <c r="G299" s="1" t="s">
        <v>217</v>
      </c>
      <c r="H299" s="19"/>
      <c r="J299" s="6"/>
      <c r="K299" s="19"/>
      <c r="M299" s="6"/>
      <c r="N299" s="19"/>
      <c r="P299" s="6"/>
      <c r="Q299" s="19"/>
      <c r="S299" s="6"/>
      <c r="T299" s="19"/>
      <c r="V299" s="6"/>
      <c r="W299" s="19"/>
      <c r="Y299" s="6"/>
      <c r="Z299" s="19"/>
      <c r="AB299" s="6"/>
      <c r="AC299" s="19"/>
      <c r="AE299" s="6"/>
      <c r="AF299" s="19"/>
      <c r="AH299" s="6"/>
      <c r="AI299" s="19"/>
      <c r="AK299" s="6"/>
      <c r="AL299" s="19"/>
      <c r="AN299" s="6"/>
      <c r="AO299" s="19"/>
      <c r="AQ299" s="6"/>
      <c r="AR299" s="19"/>
      <c r="AT299" s="6"/>
      <c r="AU299" s="19"/>
      <c r="AW299" s="6"/>
      <c r="AX299" s="19"/>
      <c r="AZ299" s="6"/>
    </row>
    <row r="300" spans="1:52" ht="18" customHeight="1" x14ac:dyDescent="0.3">
      <c r="B300" s="22"/>
      <c r="E300" s="45"/>
      <c r="F300" s="8"/>
      <c r="H300" s="19"/>
      <c r="J300" s="40"/>
      <c r="K300" s="19"/>
      <c r="M300" s="40"/>
      <c r="N300" s="19"/>
      <c r="P300" s="40"/>
      <c r="Q300" s="19"/>
      <c r="S300" s="40"/>
      <c r="T300" s="19"/>
      <c r="V300" s="40"/>
      <c r="W300" s="19"/>
      <c r="Y300" s="40"/>
      <c r="Z300" s="19"/>
      <c r="AB300" s="40"/>
      <c r="AC300" s="19"/>
      <c r="AE300" s="40"/>
      <c r="AF300" s="19"/>
      <c r="AH300" s="40"/>
      <c r="AI300" s="19"/>
      <c r="AK300" s="40"/>
      <c r="AL300" s="19"/>
      <c r="AN300" s="40"/>
      <c r="AO300" s="19"/>
      <c r="AQ300" s="40"/>
      <c r="AR300" s="19"/>
      <c r="AT300" s="40"/>
      <c r="AU300" s="19"/>
      <c r="AW300" s="40"/>
      <c r="AX300" s="19"/>
      <c r="AZ300" s="40"/>
    </row>
    <row r="301" spans="1:52" ht="18" customHeight="1" x14ac:dyDescent="0.3">
      <c r="B301" s="27" t="s">
        <v>244</v>
      </c>
      <c r="C301" s="28"/>
      <c r="D301" s="28"/>
      <c r="E301" s="28"/>
      <c r="F301" s="28"/>
      <c r="G301" s="28"/>
      <c r="H301" s="19"/>
      <c r="J301" s="30">
        <f t="shared" ref="J301" si="517">SUM(J297:J299)</f>
        <v>175.39999999999998</v>
      </c>
      <c r="K301" s="19"/>
      <c r="M301" s="30">
        <f t="shared" ref="M301" si="518">SUM(M297:M299)</f>
        <v>211.13905607041141</v>
      </c>
      <c r="N301" s="19"/>
      <c r="P301" s="30">
        <f>SUM(P297:P299)</f>
        <v>269</v>
      </c>
      <c r="Q301" s="19"/>
      <c r="S301" s="30">
        <f t="shared" ref="S301" si="519">SUM(S297:S299)</f>
        <v>358.59999999999997</v>
      </c>
      <c r="T301" s="19"/>
      <c r="V301" s="30">
        <f t="shared" ref="V301" si="520">SUM(V297:V299)</f>
        <v>309.39999999999998</v>
      </c>
      <c r="W301" s="19"/>
      <c r="Y301" s="30">
        <f t="shared" ref="Y301" si="521">SUM(Y297:Y299)</f>
        <v>220.1</v>
      </c>
      <c r="Z301" s="19"/>
      <c r="AB301" s="30">
        <f t="shared" ref="AB301" si="522">SUM(AB297:AB299)</f>
        <v>160.30000000000001</v>
      </c>
      <c r="AC301" s="19"/>
      <c r="AE301" s="30">
        <f t="shared" ref="AE301" si="523">SUM(AE297:AE299)</f>
        <v>141.5</v>
      </c>
      <c r="AF301" s="19"/>
      <c r="AH301" s="30">
        <f t="shared" ref="AH301" si="524">SUM(AH297:AH299)</f>
        <v>156.39999999999998</v>
      </c>
      <c r="AI301" s="19"/>
      <c r="AK301" s="30">
        <f t="shared" ref="AK301" si="525">SUM(AK297:AK299)</f>
        <v>160.4</v>
      </c>
      <c r="AL301" s="19"/>
      <c r="AN301" s="30">
        <f t="shared" ref="AN301" si="526">SUM(AN297:AN299)</f>
        <v>154.10000000000002</v>
      </c>
      <c r="AO301" s="19"/>
      <c r="AQ301" s="30">
        <f t="shared" ref="AQ301" si="527">SUM(AQ297:AQ299)</f>
        <v>175.39999999999998</v>
      </c>
      <c r="AR301" s="19"/>
      <c r="AT301" s="30">
        <f t="shared" ref="AT301" si="528">SUM(AT297:AT299)</f>
        <v>211.13905607041141</v>
      </c>
      <c r="AU301" s="19"/>
      <c r="AW301" s="30">
        <f t="shared" ref="AW301" si="529">SUM(AW297:AW299)</f>
        <v>215.31934246902165</v>
      </c>
      <c r="AX301" s="19"/>
      <c r="AZ301" s="30">
        <f t="shared" ref="AZ301" si="530">SUM(AZ297:AZ299)</f>
        <v>230.94916347315211</v>
      </c>
    </row>
    <row r="302" spans="1:52" ht="18" customHeight="1" x14ac:dyDescent="0.3">
      <c r="A302" s="17"/>
      <c r="B302" s="20"/>
      <c r="H302" s="19"/>
      <c r="J302" s="6"/>
      <c r="K302" s="19"/>
      <c r="M302" s="6"/>
      <c r="N302" s="19"/>
      <c r="P302" s="6"/>
      <c r="Q302" s="19"/>
      <c r="S302" s="6"/>
      <c r="T302" s="19"/>
      <c r="V302" s="6"/>
      <c r="W302" s="19"/>
      <c r="Y302" s="6"/>
      <c r="Z302" s="19"/>
      <c r="AB302" s="6"/>
      <c r="AC302" s="19"/>
      <c r="AE302" s="6"/>
      <c r="AF302" s="19"/>
      <c r="AH302" s="6"/>
      <c r="AI302" s="19"/>
      <c r="AK302" s="6"/>
      <c r="AL302" s="19"/>
      <c r="AN302" s="6"/>
      <c r="AO302" s="19"/>
      <c r="AQ302" s="6"/>
      <c r="AR302" s="19"/>
      <c r="AT302" s="6"/>
      <c r="AU302" s="19"/>
      <c r="AW302" s="6"/>
      <c r="AX302" s="19"/>
      <c r="AZ302" s="6"/>
    </row>
    <row r="303" spans="1:52" ht="18" customHeight="1" x14ac:dyDescent="0.3">
      <c r="B303" s="21" t="s">
        <v>51</v>
      </c>
      <c r="H303" s="19"/>
      <c r="J303" s="6"/>
      <c r="K303" s="19"/>
      <c r="M303" s="6"/>
      <c r="N303" s="19"/>
      <c r="P303" s="6"/>
      <c r="Q303" s="19"/>
      <c r="S303" s="6"/>
      <c r="T303" s="19"/>
      <c r="V303" s="6"/>
      <c r="W303" s="19"/>
      <c r="Y303" s="6"/>
      <c r="Z303" s="19"/>
      <c r="AB303" s="6"/>
      <c r="AC303" s="19"/>
      <c r="AE303" s="6"/>
      <c r="AF303" s="19"/>
      <c r="AH303" s="6"/>
      <c r="AI303" s="19"/>
      <c r="AK303" s="6"/>
      <c r="AL303" s="19"/>
      <c r="AN303" s="6"/>
      <c r="AO303" s="19"/>
      <c r="AQ303" s="6"/>
      <c r="AR303" s="19"/>
      <c r="AT303" s="6"/>
      <c r="AU303" s="19"/>
      <c r="AW303" s="6"/>
      <c r="AX303" s="19"/>
      <c r="AZ303" s="6"/>
    </row>
    <row r="304" spans="1:52" ht="18" customHeight="1" x14ac:dyDescent="0.3">
      <c r="B304" s="22" t="s">
        <v>248</v>
      </c>
      <c r="C304" s="1">
        <v>15</v>
      </c>
      <c r="D304" s="1" t="s">
        <v>204</v>
      </c>
      <c r="E304" s="23" t="s">
        <v>18</v>
      </c>
      <c r="F304" s="8" t="s">
        <v>64</v>
      </c>
      <c r="G304" s="1" t="s">
        <v>217</v>
      </c>
      <c r="H304" s="19"/>
      <c r="J304" s="26">
        <v>6</v>
      </c>
      <c r="K304" s="19"/>
      <c r="M304" s="26">
        <v>1</v>
      </c>
      <c r="N304" s="19"/>
      <c r="P304" s="26">
        <v>43.092999999999996</v>
      </c>
      <c r="Q304" s="19"/>
      <c r="S304" s="26">
        <v>27.114000000000001</v>
      </c>
      <c r="T304" s="19"/>
      <c r="V304" s="26">
        <v>11.91</v>
      </c>
      <c r="W304" s="19"/>
      <c r="Y304" s="26">
        <v>10.489000000000001</v>
      </c>
      <c r="Z304" s="19"/>
      <c r="AB304" s="26">
        <v>8.3249999999999993</v>
      </c>
      <c r="AC304" s="19"/>
      <c r="AE304" s="26">
        <v>9.1999999999999993</v>
      </c>
      <c r="AF304" s="19"/>
      <c r="AH304" s="26">
        <v>6.3</v>
      </c>
      <c r="AI304" s="19"/>
      <c r="AK304" s="26">
        <v>5.6550000000000002</v>
      </c>
      <c r="AL304" s="19"/>
      <c r="AN304" s="26">
        <v>11.111999999999998</v>
      </c>
      <c r="AO304" s="19"/>
      <c r="AQ304" s="26">
        <v>6</v>
      </c>
      <c r="AR304" s="19"/>
      <c r="AT304" s="26">
        <v>1</v>
      </c>
      <c r="AU304" s="19"/>
      <c r="AW304" s="26">
        <v>4</v>
      </c>
      <c r="AX304" s="19"/>
      <c r="AZ304" s="26">
        <v>4</v>
      </c>
    </row>
    <row r="305" spans="1:52" ht="18" customHeight="1" x14ac:dyDescent="0.3">
      <c r="B305" s="22" t="s">
        <v>249</v>
      </c>
      <c r="C305" s="1">
        <v>15</v>
      </c>
      <c r="D305" s="1" t="s">
        <v>204</v>
      </c>
      <c r="E305" s="23" t="s">
        <v>18</v>
      </c>
      <c r="F305" s="8" t="s">
        <v>64</v>
      </c>
      <c r="G305" s="1" t="s">
        <v>217</v>
      </c>
      <c r="H305" s="19"/>
      <c r="J305" s="26">
        <v>1</v>
      </c>
      <c r="K305" s="19"/>
      <c r="M305" s="26">
        <v>0</v>
      </c>
      <c r="N305" s="19"/>
      <c r="P305" s="26">
        <v>1.0660000000000001</v>
      </c>
      <c r="Q305" s="19"/>
      <c r="S305" s="26">
        <v>0.5</v>
      </c>
      <c r="T305" s="19"/>
      <c r="V305" s="26">
        <v>1.355</v>
      </c>
      <c r="W305" s="19"/>
      <c r="Y305" s="26">
        <v>0.34200000000000003</v>
      </c>
      <c r="Z305" s="19"/>
      <c r="AB305" s="26">
        <v>0.28999999999999998</v>
      </c>
      <c r="AC305" s="19"/>
      <c r="AE305" s="26">
        <v>0</v>
      </c>
      <c r="AF305" s="19"/>
      <c r="AH305" s="26">
        <v>3.1</v>
      </c>
      <c r="AI305" s="19"/>
      <c r="AK305" s="26">
        <v>6.0919999999999996</v>
      </c>
      <c r="AL305" s="19"/>
      <c r="AN305" s="26">
        <v>11.196999999999999</v>
      </c>
      <c r="AO305" s="19"/>
      <c r="AQ305" s="26">
        <v>1</v>
      </c>
      <c r="AR305" s="19"/>
      <c r="AT305" s="26">
        <v>0</v>
      </c>
      <c r="AU305" s="19"/>
      <c r="AW305" s="26">
        <v>11</v>
      </c>
      <c r="AX305" s="19"/>
      <c r="AZ305" s="26">
        <v>11</v>
      </c>
    </row>
    <row r="306" spans="1:52" ht="18" customHeight="1" x14ac:dyDescent="0.3">
      <c r="B306" s="22" t="s">
        <v>250</v>
      </c>
      <c r="C306" s="1">
        <v>15</v>
      </c>
      <c r="D306" s="1" t="s">
        <v>204</v>
      </c>
      <c r="E306" s="23" t="s">
        <v>18</v>
      </c>
      <c r="F306" s="8" t="s">
        <v>64</v>
      </c>
      <c r="G306" s="1" t="s">
        <v>217</v>
      </c>
      <c r="H306" s="19"/>
      <c r="J306" s="26">
        <v>3</v>
      </c>
      <c r="K306" s="19"/>
      <c r="M306" s="26">
        <v>4</v>
      </c>
      <c r="N306" s="19"/>
      <c r="P306" s="26">
        <v>0.5</v>
      </c>
      <c r="Q306" s="19"/>
      <c r="S306" s="26">
        <v>0</v>
      </c>
      <c r="T306" s="19"/>
      <c r="V306" s="26">
        <v>0</v>
      </c>
      <c r="W306" s="19"/>
      <c r="Y306" s="26">
        <v>0.53500000000000003</v>
      </c>
      <c r="Z306" s="19"/>
      <c r="AB306" s="26">
        <v>8.5000000000000006E-2</v>
      </c>
      <c r="AC306" s="19"/>
      <c r="AE306" s="26">
        <v>0</v>
      </c>
      <c r="AF306" s="19"/>
      <c r="AH306" s="26">
        <v>0</v>
      </c>
      <c r="AI306" s="19"/>
      <c r="AK306" s="26">
        <v>6.0999999999999999E-2</v>
      </c>
      <c r="AL306" s="19"/>
      <c r="AN306" s="26">
        <v>1.9119999999999999</v>
      </c>
      <c r="AO306" s="19"/>
      <c r="AQ306" s="26">
        <v>3</v>
      </c>
      <c r="AR306" s="19"/>
      <c r="AT306" s="26">
        <v>4</v>
      </c>
      <c r="AU306" s="19"/>
      <c r="AW306" s="26">
        <v>0</v>
      </c>
      <c r="AX306" s="19"/>
      <c r="AZ306" s="26">
        <v>0</v>
      </c>
    </row>
    <row r="307" spans="1:52" ht="18" customHeight="1" x14ac:dyDescent="0.3">
      <c r="B307" s="22"/>
      <c r="E307" s="45"/>
      <c r="F307" s="8"/>
      <c r="H307" s="19"/>
      <c r="J307" s="40"/>
      <c r="K307" s="19"/>
      <c r="M307" s="40"/>
      <c r="N307" s="19"/>
      <c r="P307" s="40"/>
      <c r="Q307" s="19"/>
      <c r="S307" s="40"/>
      <c r="T307" s="19"/>
      <c r="V307" s="40"/>
      <c r="W307" s="19"/>
      <c r="Y307" s="40"/>
      <c r="Z307" s="19"/>
      <c r="AB307" s="40"/>
      <c r="AC307" s="19"/>
      <c r="AE307" s="40"/>
      <c r="AF307" s="19"/>
      <c r="AH307" s="40"/>
      <c r="AI307" s="19"/>
      <c r="AK307" s="40"/>
      <c r="AL307" s="19"/>
      <c r="AN307" s="40"/>
      <c r="AO307" s="19"/>
      <c r="AQ307" s="40"/>
      <c r="AR307" s="19"/>
      <c r="AT307" s="40"/>
      <c r="AU307" s="19"/>
      <c r="AW307" s="40"/>
      <c r="AX307" s="19"/>
      <c r="AZ307" s="40"/>
    </row>
    <row r="308" spans="1:52" ht="18" customHeight="1" x14ac:dyDescent="0.3">
      <c r="B308" s="27" t="s">
        <v>51</v>
      </c>
      <c r="C308" s="28"/>
      <c r="D308" s="28"/>
      <c r="E308" s="28"/>
      <c r="F308" s="28"/>
      <c r="G308" s="28"/>
      <c r="H308" s="19"/>
      <c r="J308" s="30">
        <f t="shared" ref="J308" si="531">SUM(J304:J306)</f>
        <v>10</v>
      </c>
      <c r="K308" s="19"/>
      <c r="M308" s="30">
        <f t="shared" ref="M308" si="532">SUM(M304:M306)</f>
        <v>5</v>
      </c>
      <c r="N308" s="19"/>
      <c r="P308" s="30">
        <f>SUM(P304:P306)</f>
        <v>44.658999999999999</v>
      </c>
      <c r="Q308" s="19"/>
      <c r="S308" s="30">
        <f t="shared" ref="S308" si="533">SUM(S304:S306)</f>
        <v>27.614000000000001</v>
      </c>
      <c r="T308" s="19"/>
      <c r="V308" s="30">
        <f t="shared" ref="V308" si="534">SUM(V304:V306)</f>
        <v>13.265000000000001</v>
      </c>
      <c r="W308" s="19"/>
      <c r="Y308" s="30">
        <f t="shared" ref="Y308" si="535">SUM(Y304:Y306)</f>
        <v>11.366000000000001</v>
      </c>
      <c r="Z308" s="19"/>
      <c r="AB308" s="30">
        <f t="shared" ref="AB308" si="536">SUM(AB304:AB306)</f>
        <v>8.6999999999999993</v>
      </c>
      <c r="AC308" s="19"/>
      <c r="AE308" s="30">
        <f t="shared" ref="AE308" si="537">SUM(AE304:AE306)</f>
        <v>9.1999999999999993</v>
      </c>
      <c r="AF308" s="19"/>
      <c r="AH308" s="30">
        <f t="shared" ref="AH308" si="538">SUM(AH304:AH306)</f>
        <v>9.4</v>
      </c>
      <c r="AI308" s="19"/>
      <c r="AK308" s="30">
        <f t="shared" ref="AK308" si="539">SUM(AK304:AK306)</f>
        <v>11.808</v>
      </c>
      <c r="AL308" s="19"/>
      <c r="AN308" s="30">
        <f t="shared" ref="AN308" si="540">SUM(AN304:AN306)</f>
        <v>24.220999999999997</v>
      </c>
      <c r="AO308" s="19"/>
      <c r="AQ308" s="30">
        <f t="shared" ref="AQ308" si="541">SUM(AQ304:AQ306)</f>
        <v>10</v>
      </c>
      <c r="AR308" s="19"/>
      <c r="AT308" s="30">
        <f t="shared" ref="AT308" si="542">SUM(AT304:AT306)</f>
        <v>5</v>
      </c>
      <c r="AU308" s="19"/>
      <c r="AW308" s="30">
        <f t="shared" ref="AW308" si="543">SUM(AW304:AW306)</f>
        <v>15</v>
      </c>
      <c r="AX308" s="19"/>
      <c r="AZ308" s="30">
        <f t="shared" ref="AZ308" si="544">SUM(AZ304:AZ306)</f>
        <v>15</v>
      </c>
    </row>
    <row r="309" spans="1:52" ht="18" customHeight="1" x14ac:dyDescent="0.3">
      <c r="A309" s="17"/>
      <c r="B309" s="20"/>
      <c r="H309" s="19"/>
      <c r="J309" s="6"/>
      <c r="K309" s="19"/>
      <c r="M309" s="6"/>
      <c r="N309" s="19"/>
      <c r="P309" s="6"/>
      <c r="Q309" s="19"/>
      <c r="S309" s="6"/>
      <c r="T309" s="19"/>
      <c r="V309" s="6"/>
      <c r="W309" s="19"/>
      <c r="Y309" s="6"/>
      <c r="Z309" s="19"/>
      <c r="AB309" s="6"/>
      <c r="AC309" s="19"/>
      <c r="AE309" s="6"/>
      <c r="AF309" s="19"/>
      <c r="AH309" s="6"/>
      <c r="AI309" s="19"/>
      <c r="AK309" s="6"/>
      <c r="AL309" s="19"/>
      <c r="AN309" s="6"/>
      <c r="AO309" s="19"/>
      <c r="AQ309" s="6"/>
      <c r="AR309" s="19"/>
      <c r="AT309" s="6"/>
      <c r="AU309" s="19"/>
      <c r="AW309" s="6"/>
      <c r="AX309" s="19"/>
      <c r="AZ309" s="6"/>
    </row>
    <row r="310" spans="1:52" ht="18" customHeight="1" x14ac:dyDescent="0.3">
      <c r="B310" s="27" t="s">
        <v>251</v>
      </c>
      <c r="C310" s="28"/>
      <c r="D310" s="28"/>
      <c r="E310" s="28"/>
      <c r="F310" s="28"/>
      <c r="G310" s="28"/>
      <c r="H310" s="19"/>
      <c r="J310" s="30">
        <f t="shared" ref="J310:M310" si="545">J281+J284+J294+J301+J308</f>
        <v>1463.8594375600001</v>
      </c>
      <c r="K310" s="19"/>
      <c r="M310" s="30">
        <f t="shared" si="545"/>
        <v>1921.8008983104116</v>
      </c>
      <c r="N310" s="19"/>
      <c r="P310" s="30">
        <f t="shared" ref="P310" si="546">P281+P284+P294+P301+P308</f>
        <v>646.29075680797837</v>
      </c>
      <c r="Q310" s="19"/>
      <c r="S310" s="30">
        <f t="shared" ref="S310" si="547">S281+S284+S294+S301+S308</f>
        <v>731.83400000000006</v>
      </c>
      <c r="T310" s="19"/>
      <c r="V310" s="30">
        <f t="shared" ref="V310" si="548">V281+V284+V294+V301+V308</f>
        <v>721.78541456509231</v>
      </c>
      <c r="W310" s="19"/>
      <c r="Y310" s="30">
        <f t="shared" ref="Y310" si="549">Y281+Y284+Y294+Y301+Y308</f>
        <v>772.41201054509338</v>
      </c>
      <c r="Z310" s="19"/>
      <c r="AB310" s="30">
        <f t="shared" ref="AB310" si="550">AB281+AB284+AB294+AB301+AB308</f>
        <v>810.36780669333348</v>
      </c>
      <c r="AC310" s="19"/>
      <c r="AE310" s="30">
        <f t="shared" ref="AE310" si="551">AE281+AE284+AE294+AE301+AE308</f>
        <v>743.39964365333333</v>
      </c>
      <c r="AF310" s="19"/>
      <c r="AH310" s="30">
        <f t="shared" ref="AH310" si="552">AH281+AH284+AH294+AH301+AH308</f>
        <v>719.18826833999992</v>
      </c>
      <c r="AI310" s="19"/>
      <c r="AK310" s="30">
        <f t="shared" ref="AK310" si="553">AK281+AK284+AK294+AK301+AK308</f>
        <v>905.47645639999985</v>
      </c>
      <c r="AL310" s="19"/>
      <c r="AN310" s="30">
        <f t="shared" ref="AN310" si="554">AN281+AN284+AN294+AN301+AN308</f>
        <v>1099.3503263000002</v>
      </c>
      <c r="AO310" s="19"/>
      <c r="AQ310" s="30">
        <f t="shared" ref="AQ310" si="555">AQ281+AQ284+AQ294+AQ301+AQ308</f>
        <v>1475.5947626799998</v>
      </c>
      <c r="AR310" s="19"/>
      <c r="AT310" s="30">
        <f t="shared" ref="AT310" si="556">AT281+AT284+AT294+AT301+AT308</f>
        <v>1946.8042473777477</v>
      </c>
      <c r="AU310" s="19"/>
      <c r="AW310" s="30">
        <f t="shared" ref="AW310" si="557">AW281+AW284+AW294+AW301+AW308</f>
        <v>2017.3871740983511</v>
      </c>
      <c r="AX310" s="19"/>
      <c r="AZ310" s="30">
        <f>AZ281+AZ284+AZ294+AZ301+AZ308</f>
        <v>2403.996458335952</v>
      </c>
    </row>
    <row r="311" spans="1:52" ht="18" customHeight="1" x14ac:dyDescent="0.3">
      <c r="B311" s="19"/>
      <c r="H311" s="19"/>
      <c r="J311" s="6"/>
      <c r="K311" s="19"/>
      <c r="M311" s="6"/>
      <c r="N311" s="19"/>
      <c r="P311" s="6"/>
      <c r="Q311" s="19"/>
      <c r="S311" s="6"/>
      <c r="T311" s="19"/>
      <c r="V311" s="6"/>
      <c r="W311" s="19"/>
      <c r="Y311" s="6"/>
      <c r="Z311" s="19"/>
      <c r="AB311" s="6"/>
      <c r="AC311" s="19"/>
      <c r="AE311" s="6"/>
      <c r="AF311" s="19"/>
      <c r="AH311" s="6"/>
      <c r="AI311" s="19"/>
      <c r="AK311" s="6"/>
      <c r="AL311" s="19"/>
      <c r="AN311" s="6"/>
      <c r="AO311" s="19"/>
      <c r="AQ311" s="6"/>
      <c r="AR311" s="19"/>
      <c r="AT311" s="6"/>
      <c r="AU311" s="19"/>
      <c r="AW311" s="6"/>
      <c r="AX311" s="19"/>
      <c r="AZ311" s="6"/>
    </row>
    <row r="312" spans="1:52" ht="18" customHeight="1" x14ac:dyDescent="0.3">
      <c r="A312" s="17"/>
      <c r="B312" s="20" t="s">
        <v>252</v>
      </c>
      <c r="H312" s="19"/>
      <c r="J312" s="6"/>
      <c r="K312" s="19"/>
      <c r="M312" s="6"/>
      <c r="N312" s="19"/>
      <c r="P312" s="6"/>
      <c r="Q312" s="19"/>
      <c r="S312" s="6"/>
      <c r="T312" s="19"/>
      <c r="V312" s="6"/>
      <c r="W312" s="19"/>
      <c r="Y312" s="6"/>
      <c r="Z312" s="19"/>
      <c r="AB312" s="6"/>
      <c r="AC312" s="19"/>
      <c r="AE312" s="6"/>
      <c r="AF312" s="19"/>
      <c r="AH312" s="6"/>
      <c r="AI312" s="19"/>
      <c r="AK312" s="6"/>
      <c r="AL312" s="19"/>
      <c r="AN312" s="6"/>
      <c r="AO312" s="19"/>
      <c r="AQ312" s="6"/>
      <c r="AR312" s="19"/>
      <c r="AT312" s="6"/>
      <c r="AU312" s="19"/>
      <c r="AW312" s="6"/>
      <c r="AX312" s="19"/>
      <c r="AZ312" s="6"/>
    </row>
    <row r="313" spans="1:52" ht="18" customHeight="1" x14ac:dyDescent="0.3">
      <c r="A313" s="17"/>
      <c r="B313" s="20"/>
      <c r="H313" s="19"/>
      <c r="J313" s="6"/>
      <c r="K313" s="19"/>
      <c r="M313" s="6"/>
      <c r="N313" s="19"/>
      <c r="P313" s="6"/>
      <c r="Q313" s="19"/>
      <c r="S313" s="6"/>
      <c r="T313" s="19"/>
      <c r="V313" s="6"/>
      <c r="W313" s="19"/>
      <c r="Y313" s="6"/>
      <c r="Z313" s="19"/>
      <c r="AB313" s="6"/>
      <c r="AC313" s="19"/>
      <c r="AE313" s="6"/>
      <c r="AF313" s="19"/>
      <c r="AH313" s="6"/>
      <c r="AI313" s="19"/>
      <c r="AK313" s="6"/>
      <c r="AL313" s="19"/>
      <c r="AN313" s="6"/>
      <c r="AO313" s="19"/>
      <c r="AQ313" s="6"/>
      <c r="AR313" s="19"/>
      <c r="AT313" s="6"/>
      <c r="AU313" s="19"/>
      <c r="AW313" s="6"/>
      <c r="AX313" s="19"/>
      <c r="AZ313" s="6"/>
    </row>
    <row r="314" spans="1:52" ht="18" customHeight="1" x14ac:dyDescent="0.3">
      <c r="B314" s="21" t="s">
        <v>253</v>
      </c>
      <c r="H314" s="19"/>
      <c r="J314" s="6"/>
      <c r="K314" s="19"/>
      <c r="M314" s="6"/>
      <c r="N314" s="19"/>
      <c r="P314" s="6"/>
      <c r="Q314" s="19"/>
      <c r="S314" s="6"/>
      <c r="T314" s="19"/>
      <c r="V314" s="6"/>
      <c r="W314" s="19"/>
      <c r="Y314" s="6"/>
      <c r="Z314" s="19"/>
      <c r="AB314" s="6"/>
      <c r="AC314" s="19"/>
      <c r="AE314" s="6"/>
      <c r="AF314" s="19"/>
      <c r="AH314" s="6"/>
      <c r="AI314" s="19"/>
      <c r="AK314" s="6"/>
      <c r="AL314" s="19"/>
      <c r="AN314" s="6"/>
      <c r="AO314" s="19"/>
      <c r="AQ314" s="6"/>
      <c r="AR314" s="19"/>
      <c r="AT314" s="6"/>
      <c r="AU314" s="19"/>
      <c r="AW314" s="6"/>
      <c r="AX314" s="19"/>
      <c r="AZ314" s="6"/>
    </row>
    <row r="315" spans="1:52" ht="18" customHeight="1" x14ac:dyDescent="0.3">
      <c r="B315" s="22" t="s">
        <v>254</v>
      </c>
      <c r="C315" s="1">
        <v>16</v>
      </c>
      <c r="D315" s="1" t="s">
        <v>255</v>
      </c>
      <c r="E315" s="23" t="s">
        <v>18</v>
      </c>
      <c r="F315" s="8" t="s">
        <v>64</v>
      </c>
      <c r="G315" s="1" t="s">
        <v>256</v>
      </c>
      <c r="H315" s="19"/>
      <c r="J315" s="26">
        <v>4000</v>
      </c>
      <c r="K315" s="19"/>
      <c r="M315" s="26">
        <v>4301.4354066985652</v>
      </c>
      <c r="N315" s="19"/>
      <c r="P315" s="26">
        <v>2100</v>
      </c>
      <c r="Q315" s="19"/>
      <c r="S315" s="26">
        <v>2800</v>
      </c>
      <c r="T315" s="19"/>
      <c r="V315" s="26">
        <v>3800</v>
      </c>
      <c r="W315" s="19"/>
      <c r="Y315" s="26">
        <v>3575.2212389380534</v>
      </c>
      <c r="Z315" s="19"/>
      <c r="AB315" s="26">
        <v>3570.7964601769918</v>
      </c>
      <c r="AC315" s="19"/>
      <c r="AE315" s="26">
        <v>3752.2123893805315</v>
      </c>
      <c r="AF315" s="19"/>
      <c r="AH315" s="26">
        <v>4203.5398230088495</v>
      </c>
      <c r="AI315" s="19"/>
      <c r="AK315" s="26">
        <v>3907.0796460176994</v>
      </c>
      <c r="AL315" s="19"/>
      <c r="AN315" s="26">
        <v>4309.7345132743367</v>
      </c>
      <c r="AO315" s="19"/>
      <c r="AQ315" s="26">
        <v>4000</v>
      </c>
      <c r="AR315" s="19"/>
      <c r="AT315" s="26">
        <v>4283.1858407079653</v>
      </c>
      <c r="AU315" s="19"/>
      <c r="AW315" s="26">
        <v>4597.345132743364</v>
      </c>
      <c r="AX315" s="19"/>
      <c r="AZ315" s="26">
        <v>4526.5486725663723</v>
      </c>
    </row>
    <row r="316" spans="1:52" ht="18" customHeight="1" x14ac:dyDescent="0.3">
      <c r="B316" s="22"/>
      <c r="E316" s="45"/>
      <c r="F316" s="8"/>
      <c r="H316" s="19"/>
      <c r="J316" s="40"/>
      <c r="K316" s="19"/>
      <c r="M316" s="40"/>
      <c r="N316" s="19"/>
      <c r="P316" s="40"/>
      <c r="Q316" s="19"/>
      <c r="S316" s="40"/>
      <c r="T316" s="19"/>
      <c r="V316" s="40"/>
      <c r="W316" s="19"/>
      <c r="Y316" s="40"/>
      <c r="Z316" s="19"/>
      <c r="AB316" s="40"/>
      <c r="AC316" s="19"/>
      <c r="AE316" s="40"/>
      <c r="AF316" s="19"/>
      <c r="AH316" s="40"/>
      <c r="AI316" s="19"/>
      <c r="AK316" s="40"/>
      <c r="AL316" s="19"/>
      <c r="AN316" s="40"/>
      <c r="AO316" s="19"/>
      <c r="AQ316" s="40"/>
      <c r="AR316" s="19"/>
      <c r="AT316" s="40"/>
      <c r="AU316" s="19"/>
      <c r="AW316" s="40"/>
      <c r="AX316" s="19"/>
      <c r="AZ316" s="40"/>
    </row>
    <row r="317" spans="1:52" ht="18" customHeight="1" x14ac:dyDescent="0.3">
      <c r="B317" s="21" t="s">
        <v>257</v>
      </c>
      <c r="H317" s="19"/>
      <c r="J317" s="6"/>
      <c r="K317" s="19"/>
      <c r="M317" s="6"/>
      <c r="N317" s="19"/>
      <c r="P317" s="6"/>
      <c r="Q317" s="19"/>
      <c r="S317" s="6"/>
      <c r="T317" s="19"/>
      <c r="V317" s="6"/>
      <c r="W317" s="19"/>
      <c r="Y317" s="6"/>
      <c r="Z317" s="19"/>
      <c r="AB317" s="6"/>
      <c r="AC317" s="19"/>
      <c r="AE317" s="6"/>
      <c r="AF317" s="19"/>
      <c r="AH317" s="6"/>
      <c r="AI317" s="19"/>
      <c r="AK317" s="6"/>
      <c r="AL317" s="19"/>
      <c r="AN317" s="6"/>
      <c r="AO317" s="19"/>
      <c r="AQ317" s="6"/>
      <c r="AR317" s="19"/>
      <c r="AT317" s="6"/>
      <c r="AU317" s="19"/>
      <c r="AW317" s="6"/>
      <c r="AX317" s="19"/>
      <c r="AZ317" s="6"/>
    </row>
    <row r="318" spans="1:52" ht="18" customHeight="1" x14ac:dyDescent="0.3">
      <c r="B318" s="22" t="s">
        <v>258</v>
      </c>
      <c r="C318" s="1">
        <v>16</v>
      </c>
      <c r="D318" s="1" t="s">
        <v>255</v>
      </c>
      <c r="E318" s="23" t="s">
        <v>18</v>
      </c>
      <c r="F318" s="8" t="s">
        <v>64</v>
      </c>
      <c r="G318" s="1" t="s">
        <v>256</v>
      </c>
      <c r="H318" s="19"/>
      <c r="J318" s="26">
        <v>500</v>
      </c>
      <c r="K318" s="19"/>
      <c r="M318" s="26">
        <v>300</v>
      </c>
      <c r="N318" s="19"/>
      <c r="P318" s="26">
        <v>900</v>
      </c>
      <c r="Q318" s="19"/>
      <c r="S318" s="26">
        <v>900</v>
      </c>
      <c r="T318" s="19"/>
      <c r="V318" s="26">
        <v>900</v>
      </c>
      <c r="W318" s="19"/>
      <c r="Y318" s="26">
        <v>1000</v>
      </c>
      <c r="Z318" s="19"/>
      <c r="AB318" s="26">
        <v>1000</v>
      </c>
      <c r="AC318" s="19"/>
      <c r="AE318" s="26">
        <v>920</v>
      </c>
      <c r="AF318" s="19"/>
      <c r="AH318" s="26">
        <v>928</v>
      </c>
      <c r="AI318" s="19"/>
      <c r="AK318" s="26">
        <v>800</v>
      </c>
      <c r="AL318" s="19"/>
      <c r="AN318" s="26">
        <v>800</v>
      </c>
      <c r="AO318" s="19"/>
      <c r="AQ318" s="26">
        <v>500</v>
      </c>
      <c r="AR318" s="19"/>
      <c r="AT318" s="26">
        <v>300</v>
      </c>
      <c r="AU318" s="19"/>
      <c r="AW318" s="26">
        <v>300</v>
      </c>
      <c r="AX318" s="19"/>
      <c r="AZ318" s="26">
        <v>298.7012987012987</v>
      </c>
    </row>
    <row r="319" spans="1:52" ht="18" customHeight="1" x14ac:dyDescent="0.3">
      <c r="A319" s="17"/>
      <c r="B319" s="20"/>
      <c r="H319" s="19"/>
      <c r="J319" s="6"/>
      <c r="K319" s="19"/>
      <c r="M319" s="6"/>
      <c r="N319" s="19"/>
      <c r="P319" s="6"/>
      <c r="Q319" s="19"/>
      <c r="S319" s="6"/>
      <c r="T319" s="19"/>
      <c r="V319" s="6"/>
      <c r="W319" s="19"/>
      <c r="Y319" s="6"/>
      <c r="Z319" s="19"/>
      <c r="AB319" s="6"/>
      <c r="AC319" s="19"/>
      <c r="AE319" s="6"/>
      <c r="AF319" s="19"/>
      <c r="AH319" s="6"/>
      <c r="AI319" s="19"/>
      <c r="AK319" s="6"/>
      <c r="AL319" s="19"/>
      <c r="AN319" s="6"/>
      <c r="AO319" s="19"/>
      <c r="AQ319" s="6"/>
      <c r="AR319" s="19"/>
      <c r="AT319" s="6"/>
      <c r="AU319" s="19"/>
      <c r="AW319" s="6"/>
      <c r="AX319" s="19"/>
      <c r="AZ319" s="6"/>
    </row>
    <row r="320" spans="1:52" ht="18" customHeight="1" x14ac:dyDescent="0.3">
      <c r="B320" s="27" t="s">
        <v>259</v>
      </c>
      <c r="C320" s="28"/>
      <c r="D320" s="28"/>
      <c r="E320" s="28"/>
      <c r="F320" s="28"/>
      <c r="G320" s="28"/>
      <c r="H320" s="19"/>
      <c r="J320" s="30">
        <f t="shared" ref="J320:M320" si="558">J315+J318</f>
        <v>4500</v>
      </c>
      <c r="K320" s="19"/>
      <c r="M320" s="30">
        <f t="shared" si="558"/>
        <v>4601.4354066985652</v>
      </c>
      <c r="N320" s="19"/>
      <c r="P320" s="30">
        <f t="shared" ref="P320" si="559">P315+P318</f>
        <v>3000</v>
      </c>
      <c r="Q320" s="19"/>
      <c r="S320" s="30">
        <f t="shared" ref="S320" si="560">S315+S318</f>
        <v>3700</v>
      </c>
      <c r="T320" s="19"/>
      <c r="V320" s="30">
        <f t="shared" ref="V320" si="561">V315+V318</f>
        <v>4700</v>
      </c>
      <c r="W320" s="19"/>
      <c r="Y320" s="30">
        <f t="shared" ref="Y320" si="562">Y315+Y318</f>
        <v>4575.2212389380529</v>
      </c>
      <c r="Z320" s="19"/>
      <c r="AB320" s="30">
        <f t="shared" ref="AB320" si="563">AB315+AB318</f>
        <v>4570.7964601769918</v>
      </c>
      <c r="AC320" s="19"/>
      <c r="AE320" s="30">
        <f t="shared" ref="AE320" si="564">AE315+AE318</f>
        <v>4672.212389380531</v>
      </c>
      <c r="AF320" s="19"/>
      <c r="AH320" s="30">
        <f t="shared" ref="AH320" si="565">AH315+AH318</f>
        <v>5131.5398230088495</v>
      </c>
      <c r="AI320" s="19"/>
      <c r="AK320" s="30">
        <f t="shared" ref="AK320" si="566">AK315+AK318</f>
        <v>4707.0796460176989</v>
      </c>
      <c r="AL320" s="19"/>
      <c r="AN320" s="30">
        <f t="shared" ref="AN320" si="567">AN315+AN318</f>
        <v>5109.7345132743367</v>
      </c>
      <c r="AO320" s="19"/>
      <c r="AQ320" s="30">
        <f t="shared" ref="AQ320" si="568">AQ315+AQ318</f>
        <v>4500</v>
      </c>
      <c r="AR320" s="19"/>
      <c r="AT320" s="30">
        <f t="shared" ref="AT320" si="569">AT315+AT318</f>
        <v>4583.1858407079653</v>
      </c>
      <c r="AU320" s="19"/>
      <c r="AW320" s="30">
        <f t="shared" ref="AW320" si="570">AW315+AW318</f>
        <v>4897.345132743364</v>
      </c>
      <c r="AX320" s="19"/>
      <c r="AZ320" s="30">
        <f t="shared" ref="AZ320" si="571">AZ315+AZ318</f>
        <v>4825.2499712676708</v>
      </c>
    </row>
    <row r="321" spans="1:52" ht="18" customHeight="1" x14ac:dyDescent="0.3">
      <c r="B321" s="19"/>
      <c r="H321" s="19"/>
      <c r="J321" s="6"/>
      <c r="K321" s="19"/>
      <c r="M321" s="6"/>
      <c r="N321" s="19"/>
      <c r="P321" s="6"/>
      <c r="Q321" s="19"/>
      <c r="S321" s="6"/>
      <c r="T321" s="19"/>
      <c r="V321" s="6"/>
      <c r="W321" s="19"/>
      <c r="Y321" s="6"/>
      <c r="Z321" s="19"/>
      <c r="AB321" s="6"/>
      <c r="AC321" s="19"/>
      <c r="AE321" s="6"/>
      <c r="AF321" s="19"/>
      <c r="AH321" s="6"/>
      <c r="AI321" s="19"/>
      <c r="AK321" s="6"/>
      <c r="AL321" s="19"/>
      <c r="AN321" s="6"/>
      <c r="AO321" s="19"/>
      <c r="AQ321" s="6"/>
      <c r="AR321" s="19"/>
      <c r="AT321" s="6"/>
      <c r="AU321" s="19"/>
      <c r="AW321" s="6"/>
      <c r="AX321" s="19"/>
      <c r="AZ321" s="6"/>
    </row>
    <row r="322" spans="1:52" ht="18" customHeight="1" x14ac:dyDescent="0.3">
      <c r="A322" s="17"/>
      <c r="B322" s="20" t="s">
        <v>260</v>
      </c>
      <c r="H322" s="19"/>
      <c r="J322" s="6"/>
      <c r="K322" s="19"/>
      <c r="M322" s="6"/>
      <c r="N322" s="19"/>
      <c r="P322" s="6"/>
      <c r="Q322" s="19"/>
      <c r="S322" s="6"/>
      <c r="T322" s="19"/>
      <c r="V322" s="6"/>
      <c r="W322" s="19"/>
      <c r="Y322" s="6"/>
      <c r="Z322" s="19"/>
      <c r="AB322" s="6"/>
      <c r="AC322" s="19"/>
      <c r="AE322" s="6"/>
      <c r="AF322" s="19"/>
      <c r="AH322" s="6"/>
      <c r="AI322" s="19"/>
      <c r="AK322" s="6"/>
      <c r="AL322" s="19"/>
      <c r="AN322" s="6"/>
      <c r="AO322" s="19"/>
      <c r="AQ322" s="6"/>
      <c r="AR322" s="19"/>
      <c r="AT322" s="6"/>
      <c r="AU322" s="19"/>
      <c r="AW322" s="6"/>
      <c r="AX322" s="19"/>
      <c r="AZ322" s="6"/>
    </row>
    <row r="323" spans="1:52" ht="18" customHeight="1" x14ac:dyDescent="0.3">
      <c r="A323" s="17"/>
      <c r="B323" s="20"/>
      <c r="H323" s="19"/>
      <c r="J323" s="6"/>
      <c r="K323" s="19"/>
      <c r="M323" s="6"/>
      <c r="N323" s="19"/>
      <c r="P323" s="6"/>
      <c r="Q323" s="19"/>
      <c r="S323" s="6"/>
      <c r="T323" s="19"/>
      <c r="V323" s="6"/>
      <c r="W323" s="19"/>
      <c r="Y323" s="6"/>
      <c r="Z323" s="19"/>
      <c r="AB323" s="6"/>
      <c r="AC323" s="19"/>
      <c r="AE323" s="6"/>
      <c r="AF323" s="19"/>
      <c r="AH323" s="6"/>
      <c r="AI323" s="19"/>
      <c r="AK323" s="6"/>
      <c r="AL323" s="19"/>
      <c r="AN323" s="6"/>
      <c r="AO323" s="19"/>
      <c r="AQ323" s="6"/>
      <c r="AR323" s="19"/>
      <c r="AT323" s="6"/>
      <c r="AU323" s="19"/>
      <c r="AW323" s="6"/>
      <c r="AX323" s="19"/>
      <c r="AZ323" s="6"/>
    </row>
    <row r="324" spans="1:52" ht="18" customHeight="1" x14ac:dyDescent="0.3">
      <c r="B324" s="21" t="s">
        <v>261</v>
      </c>
      <c r="H324" s="19"/>
      <c r="J324" s="6"/>
      <c r="K324" s="19"/>
      <c r="M324" s="6"/>
      <c r="N324" s="19"/>
      <c r="P324" s="6"/>
      <c r="Q324" s="19"/>
      <c r="S324" s="6"/>
      <c r="T324" s="19"/>
      <c r="V324" s="6"/>
      <c r="W324" s="19"/>
      <c r="Y324" s="6"/>
      <c r="Z324" s="19"/>
      <c r="AB324" s="6"/>
      <c r="AC324" s="19"/>
      <c r="AE324" s="6"/>
      <c r="AF324" s="19"/>
      <c r="AH324" s="6"/>
      <c r="AI324" s="19"/>
      <c r="AK324" s="6"/>
      <c r="AL324" s="19"/>
      <c r="AN324" s="6"/>
      <c r="AO324" s="19"/>
      <c r="AQ324" s="6"/>
      <c r="AR324" s="19"/>
      <c r="AT324" s="6"/>
      <c r="AU324" s="19"/>
      <c r="AW324" s="6"/>
      <c r="AX324" s="19"/>
      <c r="AZ324" s="6"/>
    </row>
    <row r="325" spans="1:52" ht="18" customHeight="1" x14ac:dyDescent="0.3">
      <c r="B325" s="22" t="s">
        <v>262</v>
      </c>
      <c r="C325" s="1">
        <v>17</v>
      </c>
      <c r="D325" s="1" t="s">
        <v>263</v>
      </c>
      <c r="E325" s="46" t="s">
        <v>71</v>
      </c>
      <c r="F325" s="8" t="s">
        <v>205</v>
      </c>
      <c r="G325" s="1" t="s">
        <v>264</v>
      </c>
      <c r="H325" s="24">
        <v>139.02563000000001</v>
      </c>
      <c r="I325" s="25">
        <f>J325*10^3/H325</f>
        <v>554.72071300809773</v>
      </c>
      <c r="J325" s="26">
        <v>77.120396599999992</v>
      </c>
      <c r="K325" s="24">
        <v>475.99037999999996</v>
      </c>
      <c r="L325" s="25">
        <f>M325*10^3/K325</f>
        <v>812.96750493150728</v>
      </c>
      <c r="M325" s="26">
        <v>386.96471159999999</v>
      </c>
      <c r="N325" s="24">
        <v>1542.28</v>
      </c>
      <c r="O325" s="25">
        <f>P325*10^3/N325</f>
        <v>915.83806616368406</v>
      </c>
      <c r="P325" s="26">
        <v>1412.4787326829266</v>
      </c>
      <c r="Q325" s="24">
        <v>528.23099999999999</v>
      </c>
      <c r="R325" s="25">
        <f>S325*10^3/Q325</f>
        <v>897.46988464165554</v>
      </c>
      <c r="S325" s="26">
        <v>474.07141463414632</v>
      </c>
      <c r="T325" s="24">
        <v>611.61500000000001</v>
      </c>
      <c r="U325" s="25">
        <f>V325*10^3/T325</f>
        <v>904.16257876238524</v>
      </c>
      <c r="V325" s="26">
        <v>552.99939560975622</v>
      </c>
      <c r="W325" s="24">
        <v>78.706999999999994</v>
      </c>
      <c r="X325" s="25">
        <f>Y325*10^3/W325</f>
        <v>554.28500951506783</v>
      </c>
      <c r="Y325" s="26">
        <v>43.626110243902438</v>
      </c>
      <c r="Z325" s="24">
        <v>124.485</v>
      </c>
      <c r="AA325" s="25">
        <f>AB325*10^3/Z325</f>
        <v>524.47603149365625</v>
      </c>
      <c r="AB325" s="26">
        <v>65.289398780487801</v>
      </c>
      <c r="AC325" s="24">
        <v>826.02</v>
      </c>
      <c r="AD325" s="25">
        <f>AE325*10^3/AC325</f>
        <v>825.37686266381104</v>
      </c>
      <c r="AE325" s="26">
        <v>681.77779609756112</v>
      </c>
      <c r="AF325" s="24">
        <v>739.49800000000005</v>
      </c>
      <c r="AG325" s="25">
        <f>AH325*10^3/AF325</f>
        <v>862.05641117517484</v>
      </c>
      <c r="AH325" s="26">
        <v>637.48899195121953</v>
      </c>
      <c r="AI325" s="24">
        <v>425.95400000000001</v>
      </c>
      <c r="AJ325" s="25">
        <f>AK325*10^3/AI325</f>
        <v>692.75682522457191</v>
      </c>
      <c r="AK325" s="26">
        <v>295.0825407317073</v>
      </c>
      <c r="AL325" s="24">
        <v>119.946</v>
      </c>
      <c r="AM325" s="25">
        <f>AN325*10^3/AL325</f>
        <v>763.06029176544075</v>
      </c>
      <c r="AN325" s="26">
        <v>91.526029756097557</v>
      </c>
      <c r="AO325" s="24">
        <v>133.52199999999999</v>
      </c>
      <c r="AP325" s="25">
        <f>AQ325*10^3/AO325</f>
        <v>556.17965578706128</v>
      </c>
      <c r="AQ325" s="26">
        <v>74.262219999999985</v>
      </c>
      <c r="AR325" s="24">
        <v>485.66075000000001</v>
      </c>
      <c r="AS325" s="25">
        <f>AT325*10^3/AR325</f>
        <v>807.68696049660184</v>
      </c>
      <c r="AT325" s="26">
        <v>392.26185500000003</v>
      </c>
      <c r="AU325" s="24">
        <v>54.876999999999995</v>
      </c>
      <c r="AV325" s="25">
        <f>AW325*10^3/AU325</f>
        <v>539.67600269694049</v>
      </c>
      <c r="AW325" s="26">
        <v>29.6158</v>
      </c>
      <c r="AX325" s="24">
        <v>29.937999999999999</v>
      </c>
      <c r="AY325" s="25">
        <f>AZ325*10^3/AX325</f>
        <v>522.13641525820026</v>
      </c>
      <c r="AZ325" s="26">
        <v>15.631719999999998</v>
      </c>
    </row>
    <row r="326" spans="1:52" ht="18" customHeight="1" x14ac:dyDescent="0.3">
      <c r="B326" s="22" t="s">
        <v>265</v>
      </c>
      <c r="C326" s="1">
        <v>17</v>
      </c>
      <c r="D326" s="1" t="s">
        <v>263</v>
      </c>
      <c r="E326" s="46" t="s">
        <v>71</v>
      </c>
      <c r="F326" s="8" t="s">
        <v>64</v>
      </c>
      <c r="G326" s="1" t="s">
        <v>256</v>
      </c>
      <c r="H326" s="19"/>
      <c r="J326" s="26">
        <v>0</v>
      </c>
      <c r="K326" s="19"/>
      <c r="M326" s="26">
        <v>0</v>
      </c>
      <c r="N326" s="19"/>
      <c r="P326" s="26">
        <v>415</v>
      </c>
      <c r="Q326" s="19"/>
      <c r="S326" s="26">
        <v>415</v>
      </c>
      <c r="T326" s="19"/>
      <c r="V326" s="26">
        <v>415</v>
      </c>
      <c r="W326" s="19"/>
      <c r="Y326" s="26">
        <v>290</v>
      </c>
      <c r="Z326" s="19"/>
      <c r="AB326" s="26">
        <v>100</v>
      </c>
      <c r="AC326" s="19"/>
      <c r="AE326" s="26">
        <v>0</v>
      </c>
      <c r="AF326" s="19"/>
      <c r="AH326" s="26">
        <v>0</v>
      </c>
      <c r="AI326" s="19"/>
      <c r="AK326" s="26">
        <v>0</v>
      </c>
      <c r="AL326" s="19"/>
      <c r="AN326" s="26">
        <v>0</v>
      </c>
      <c r="AO326" s="19"/>
      <c r="AQ326" s="26">
        <v>0</v>
      </c>
      <c r="AR326" s="19"/>
      <c r="AT326" s="26">
        <v>0</v>
      </c>
      <c r="AU326" s="19"/>
      <c r="AW326" s="26">
        <v>0</v>
      </c>
      <c r="AX326" s="19"/>
      <c r="AZ326" s="26">
        <v>0</v>
      </c>
    </row>
    <row r="327" spans="1:52" ht="18" customHeight="1" x14ac:dyDescent="0.3">
      <c r="B327" s="22" t="s">
        <v>266</v>
      </c>
      <c r="C327" s="1">
        <v>17</v>
      </c>
      <c r="D327" s="1" t="s">
        <v>263</v>
      </c>
      <c r="E327" s="46" t="s">
        <v>71</v>
      </c>
      <c r="F327" s="8" t="s">
        <v>64</v>
      </c>
      <c r="G327" s="1" t="s">
        <v>256</v>
      </c>
      <c r="H327" s="19"/>
      <c r="J327" s="26">
        <v>0</v>
      </c>
      <c r="K327" s="19"/>
      <c r="M327" s="26">
        <v>0</v>
      </c>
      <c r="N327" s="19"/>
      <c r="P327" s="26">
        <v>0</v>
      </c>
      <c r="Q327" s="19"/>
      <c r="S327" s="26">
        <v>0</v>
      </c>
      <c r="T327" s="19"/>
      <c r="V327" s="26">
        <v>0</v>
      </c>
      <c r="W327" s="19"/>
      <c r="Y327" s="26">
        <v>0</v>
      </c>
      <c r="Z327" s="19"/>
      <c r="AB327" s="26">
        <v>265</v>
      </c>
      <c r="AC327" s="19"/>
      <c r="AE327" s="26">
        <v>265</v>
      </c>
      <c r="AF327" s="19"/>
      <c r="AH327" s="26">
        <v>0</v>
      </c>
      <c r="AI327" s="19"/>
      <c r="AK327" s="26">
        <v>0</v>
      </c>
      <c r="AL327" s="19"/>
      <c r="AN327" s="26">
        <v>0</v>
      </c>
      <c r="AO327" s="19"/>
      <c r="AQ327" s="26">
        <v>0</v>
      </c>
      <c r="AR327" s="19"/>
      <c r="AT327" s="26">
        <v>0</v>
      </c>
      <c r="AU327" s="19"/>
      <c r="AW327" s="26">
        <v>0</v>
      </c>
      <c r="AX327" s="19"/>
      <c r="AZ327" s="26">
        <v>0</v>
      </c>
    </row>
    <row r="328" spans="1:52" ht="18" customHeight="1" x14ac:dyDescent="0.3">
      <c r="B328" s="22"/>
      <c r="E328" s="45"/>
      <c r="F328" s="8"/>
      <c r="H328" s="19"/>
      <c r="J328" s="40"/>
      <c r="K328" s="19"/>
      <c r="M328" s="40"/>
      <c r="N328" s="19"/>
      <c r="P328" s="40"/>
      <c r="Q328" s="19"/>
      <c r="S328" s="40"/>
      <c r="T328" s="19"/>
      <c r="V328" s="40"/>
      <c r="W328" s="19"/>
      <c r="Y328" s="40"/>
      <c r="Z328" s="19"/>
      <c r="AB328" s="40"/>
      <c r="AC328" s="19"/>
      <c r="AE328" s="40"/>
      <c r="AF328" s="19"/>
      <c r="AH328" s="40"/>
      <c r="AI328" s="19"/>
      <c r="AK328" s="40"/>
      <c r="AL328" s="19"/>
      <c r="AN328" s="40"/>
      <c r="AO328" s="19"/>
      <c r="AQ328" s="40"/>
      <c r="AR328" s="19"/>
      <c r="AT328" s="40"/>
      <c r="AU328" s="19"/>
      <c r="AW328" s="40"/>
      <c r="AX328" s="19"/>
      <c r="AZ328" s="40"/>
    </row>
    <row r="329" spans="1:52" ht="18" customHeight="1" outlineLevel="1" x14ac:dyDescent="0.3">
      <c r="B329" s="21" t="s">
        <v>267</v>
      </c>
      <c r="H329" s="19"/>
      <c r="J329" s="6"/>
      <c r="K329" s="19"/>
      <c r="M329" s="6"/>
      <c r="N329" s="19"/>
      <c r="P329" s="6"/>
      <c r="Q329" s="19"/>
      <c r="S329" s="6"/>
      <c r="T329" s="19"/>
      <c r="V329" s="6"/>
      <c r="W329" s="19"/>
      <c r="Y329" s="6"/>
      <c r="Z329" s="19"/>
      <c r="AB329" s="6"/>
      <c r="AC329" s="19"/>
      <c r="AE329" s="6"/>
      <c r="AF329" s="19"/>
      <c r="AH329" s="6"/>
      <c r="AI329" s="19"/>
      <c r="AK329" s="6"/>
      <c r="AL329" s="19"/>
      <c r="AN329" s="6"/>
      <c r="AO329" s="19"/>
      <c r="AQ329" s="6"/>
      <c r="AR329" s="19"/>
      <c r="AT329" s="6"/>
      <c r="AU329" s="19"/>
      <c r="AW329" s="6"/>
      <c r="AX329" s="19"/>
      <c r="AZ329" s="6"/>
    </row>
    <row r="330" spans="1:52" ht="18" customHeight="1" outlineLevel="1" x14ac:dyDescent="0.3">
      <c r="B330" s="22" t="s">
        <v>268</v>
      </c>
      <c r="C330" s="1">
        <v>17</v>
      </c>
      <c r="D330" s="1" t="s">
        <v>263</v>
      </c>
      <c r="E330" s="1" t="s">
        <v>18</v>
      </c>
      <c r="H330" s="19"/>
      <c r="J330" s="6"/>
      <c r="K330" s="19"/>
      <c r="M330" s="6"/>
      <c r="N330" s="19"/>
      <c r="P330" s="6"/>
      <c r="Q330" s="19"/>
      <c r="S330" s="6"/>
      <c r="T330" s="19"/>
      <c r="V330" s="6"/>
      <c r="W330" s="19"/>
      <c r="Y330" s="6"/>
      <c r="Z330" s="19"/>
      <c r="AB330" s="6"/>
      <c r="AC330" s="19"/>
      <c r="AE330" s="6"/>
      <c r="AF330" s="19"/>
      <c r="AH330" s="6"/>
      <c r="AI330" s="19"/>
      <c r="AK330" s="6"/>
      <c r="AL330" s="19"/>
      <c r="AN330" s="6"/>
      <c r="AO330" s="19"/>
      <c r="AQ330" s="6"/>
      <c r="AR330" s="19"/>
      <c r="AT330" s="6"/>
      <c r="AU330" s="19"/>
      <c r="AW330" s="6"/>
      <c r="AX330" s="19"/>
      <c r="AZ330" s="6"/>
    </row>
    <row r="331" spans="1:52" ht="18" customHeight="1" x14ac:dyDescent="0.3">
      <c r="A331" s="17"/>
      <c r="B331" s="20"/>
      <c r="H331" s="19"/>
      <c r="J331" s="6"/>
      <c r="K331" s="19"/>
      <c r="M331" s="6"/>
      <c r="N331" s="19"/>
      <c r="P331" s="6"/>
      <c r="Q331" s="19"/>
      <c r="S331" s="6"/>
      <c r="T331" s="19"/>
      <c r="V331" s="6"/>
      <c r="W331" s="19"/>
      <c r="Y331" s="6"/>
      <c r="Z331" s="19"/>
      <c r="AB331" s="6"/>
      <c r="AC331" s="19"/>
      <c r="AE331" s="6"/>
      <c r="AF331" s="19"/>
      <c r="AH331" s="6"/>
      <c r="AI331" s="19"/>
      <c r="AK331" s="6"/>
      <c r="AL331" s="19"/>
      <c r="AN331" s="6"/>
      <c r="AO331" s="19"/>
      <c r="AQ331" s="6"/>
      <c r="AR331" s="19"/>
      <c r="AT331" s="6"/>
      <c r="AU331" s="19"/>
      <c r="AW331" s="6"/>
      <c r="AX331" s="19"/>
      <c r="AZ331" s="6"/>
    </row>
    <row r="332" spans="1:52" ht="18" customHeight="1" x14ac:dyDescent="0.3">
      <c r="B332" s="27" t="s">
        <v>269</v>
      </c>
      <c r="C332" s="28"/>
      <c r="D332" s="28"/>
      <c r="E332" s="28"/>
      <c r="F332" s="28"/>
      <c r="G332" s="28"/>
      <c r="H332" s="19"/>
      <c r="J332" s="30">
        <f t="shared" ref="J332" si="572">J330+SUM(J325:J327)</f>
        <v>77.120396599999992</v>
      </c>
      <c r="K332" s="19"/>
      <c r="M332" s="30">
        <f t="shared" ref="M332" si="573">M330+SUM(M325:M327)</f>
        <v>386.96471159999999</v>
      </c>
      <c r="N332" s="19"/>
      <c r="P332" s="30">
        <f>P330+SUM(P325:P327)</f>
        <v>1827.4787326829266</v>
      </c>
      <c r="Q332" s="19"/>
      <c r="S332" s="30">
        <f t="shared" ref="S332" si="574">S330+SUM(S325:S327)</f>
        <v>889.07141463414632</v>
      </c>
      <c r="T332" s="19"/>
      <c r="V332" s="30">
        <f t="shared" ref="V332" si="575">V330+SUM(V325:V327)</f>
        <v>967.99939560975622</v>
      </c>
      <c r="W332" s="19"/>
      <c r="Y332" s="30">
        <f t="shared" ref="Y332" si="576">Y330+SUM(Y325:Y327)</f>
        <v>333.62611024390242</v>
      </c>
      <c r="Z332" s="19"/>
      <c r="AB332" s="30">
        <f t="shared" ref="AB332" si="577">AB330+SUM(AB325:AB327)</f>
        <v>430.28939878048777</v>
      </c>
      <c r="AC332" s="19"/>
      <c r="AE332" s="30">
        <f t="shared" ref="AE332" si="578">AE330+SUM(AE325:AE327)</f>
        <v>946.77779609756112</v>
      </c>
      <c r="AF332" s="19"/>
      <c r="AH332" s="30">
        <f t="shared" ref="AH332" si="579">AH330+SUM(AH325:AH327)</f>
        <v>637.48899195121953</v>
      </c>
      <c r="AI332" s="19"/>
      <c r="AK332" s="30">
        <f t="shared" ref="AK332" si="580">AK330+SUM(AK325:AK327)</f>
        <v>295.0825407317073</v>
      </c>
      <c r="AL332" s="19"/>
      <c r="AN332" s="30">
        <f t="shared" ref="AN332" si="581">AN330+SUM(AN325:AN327)</f>
        <v>91.526029756097557</v>
      </c>
      <c r="AO332" s="19"/>
      <c r="AQ332" s="30">
        <f t="shared" ref="AQ332" si="582">AQ330+SUM(AQ325:AQ327)</f>
        <v>74.262219999999985</v>
      </c>
      <c r="AR332" s="19"/>
      <c r="AT332" s="30">
        <f t="shared" ref="AT332" si="583">AT330+SUM(AT325:AT327)</f>
        <v>392.26185500000003</v>
      </c>
      <c r="AU332" s="19"/>
      <c r="AW332" s="30">
        <f t="shared" ref="AW332" si="584">AW330+SUM(AW325:AW327)</f>
        <v>29.6158</v>
      </c>
      <c r="AX332" s="19"/>
      <c r="AZ332" s="30">
        <f t="shared" ref="AZ332" si="585">AZ330+SUM(AZ325:AZ327)</f>
        <v>15.631719999999998</v>
      </c>
    </row>
    <row r="333" spans="1:52" ht="18" customHeight="1" x14ac:dyDescent="0.3">
      <c r="B333" s="19"/>
      <c r="H333" s="19"/>
      <c r="J333" s="6"/>
      <c r="K333" s="19"/>
      <c r="M333" s="6"/>
      <c r="N333" s="19"/>
      <c r="P333" s="6"/>
      <c r="Q333" s="19"/>
      <c r="S333" s="6"/>
      <c r="T333" s="19"/>
      <c r="V333" s="6"/>
      <c r="W333" s="19"/>
      <c r="Y333" s="6"/>
      <c r="Z333" s="19"/>
      <c r="AB333" s="6"/>
      <c r="AC333" s="19"/>
      <c r="AE333" s="6"/>
      <c r="AF333" s="19"/>
      <c r="AH333" s="6"/>
      <c r="AI333" s="19"/>
      <c r="AK333" s="6"/>
      <c r="AL333" s="19"/>
      <c r="AN333" s="6"/>
      <c r="AO333" s="19"/>
      <c r="AQ333" s="6"/>
      <c r="AR333" s="19"/>
      <c r="AT333" s="6"/>
      <c r="AU333" s="19"/>
      <c r="AW333" s="6"/>
      <c r="AX333" s="19"/>
      <c r="AZ333" s="6"/>
    </row>
    <row r="334" spans="1:52" ht="18" customHeight="1" x14ac:dyDescent="0.3">
      <c r="A334" s="17"/>
      <c r="B334" s="20" t="s">
        <v>270</v>
      </c>
      <c r="H334" s="19"/>
      <c r="J334" s="6"/>
      <c r="K334" s="19"/>
      <c r="M334" s="6"/>
      <c r="N334" s="19"/>
      <c r="P334" s="6"/>
      <c r="Q334" s="19"/>
      <c r="S334" s="6"/>
      <c r="T334" s="19"/>
      <c r="V334" s="6"/>
      <c r="W334" s="19"/>
      <c r="Y334" s="6"/>
      <c r="Z334" s="19"/>
      <c r="AB334" s="6"/>
      <c r="AC334" s="19"/>
      <c r="AE334" s="6"/>
      <c r="AF334" s="19"/>
      <c r="AH334" s="6"/>
      <c r="AI334" s="19"/>
      <c r="AK334" s="6"/>
      <c r="AL334" s="19"/>
      <c r="AN334" s="6"/>
      <c r="AO334" s="19"/>
      <c r="AQ334" s="6"/>
      <c r="AR334" s="19"/>
      <c r="AT334" s="6"/>
      <c r="AU334" s="19"/>
      <c r="AW334" s="6"/>
      <c r="AX334" s="19"/>
      <c r="AZ334" s="6"/>
    </row>
    <row r="335" spans="1:52" ht="18" customHeight="1" x14ac:dyDescent="0.3">
      <c r="A335" s="17"/>
      <c r="B335" s="20"/>
      <c r="H335" s="19"/>
      <c r="J335" s="6"/>
      <c r="K335" s="19"/>
      <c r="M335" s="6"/>
      <c r="N335" s="19"/>
      <c r="P335" s="6"/>
      <c r="Q335" s="19"/>
      <c r="S335" s="6"/>
      <c r="T335" s="19"/>
      <c r="V335" s="6"/>
      <c r="W335" s="19"/>
      <c r="Y335" s="6"/>
      <c r="Z335" s="19"/>
      <c r="AB335" s="6"/>
      <c r="AC335" s="19"/>
      <c r="AE335" s="6"/>
      <c r="AF335" s="19"/>
      <c r="AH335" s="6"/>
      <c r="AI335" s="19"/>
      <c r="AK335" s="6"/>
      <c r="AL335" s="19"/>
      <c r="AN335" s="6"/>
      <c r="AO335" s="19"/>
      <c r="AQ335" s="6"/>
      <c r="AR335" s="19"/>
      <c r="AT335" s="6"/>
      <c r="AU335" s="19"/>
      <c r="AW335" s="6"/>
      <c r="AX335" s="19"/>
      <c r="AZ335" s="6"/>
    </row>
    <row r="336" spans="1:52" ht="18" customHeight="1" x14ac:dyDescent="0.3">
      <c r="B336" s="21" t="s">
        <v>271</v>
      </c>
      <c r="H336" s="19"/>
      <c r="J336" s="6"/>
      <c r="K336" s="19"/>
      <c r="M336" s="6"/>
      <c r="N336" s="19"/>
      <c r="P336" s="6"/>
      <c r="Q336" s="19"/>
      <c r="S336" s="6"/>
      <c r="T336" s="19"/>
      <c r="V336" s="6"/>
      <c r="W336" s="19"/>
      <c r="Y336" s="6"/>
      <c r="Z336" s="19"/>
      <c r="AB336" s="6"/>
      <c r="AC336" s="19"/>
      <c r="AE336" s="6"/>
      <c r="AF336" s="19"/>
      <c r="AH336" s="6"/>
      <c r="AI336" s="19"/>
      <c r="AK336" s="6"/>
      <c r="AL336" s="19"/>
      <c r="AN336" s="6"/>
      <c r="AO336" s="19"/>
      <c r="AQ336" s="6"/>
      <c r="AR336" s="19"/>
      <c r="AT336" s="6"/>
      <c r="AU336" s="19"/>
      <c r="AW336" s="6"/>
      <c r="AX336" s="19"/>
      <c r="AZ336" s="6"/>
    </row>
    <row r="337" spans="1:52" ht="18" customHeight="1" x14ac:dyDescent="0.3">
      <c r="B337" s="22" t="s">
        <v>272</v>
      </c>
      <c r="C337" s="1">
        <v>18</v>
      </c>
      <c r="D337" s="1" t="s">
        <v>263</v>
      </c>
      <c r="E337" s="46" t="s">
        <v>71</v>
      </c>
      <c r="F337" s="8" t="s">
        <v>64</v>
      </c>
      <c r="G337" s="1" t="s">
        <v>273</v>
      </c>
      <c r="H337" s="19"/>
      <c r="J337" s="26">
        <v>708.35500000000002</v>
      </c>
      <c r="K337" s="19"/>
      <c r="M337" s="26">
        <v>801.07899999999995</v>
      </c>
      <c r="N337" s="19"/>
      <c r="P337" s="26">
        <v>496</v>
      </c>
      <c r="Q337" s="19"/>
      <c r="S337" s="26">
        <v>980</v>
      </c>
      <c r="T337" s="19"/>
      <c r="V337" s="26">
        <v>653</v>
      </c>
      <c r="W337" s="19"/>
      <c r="Y337" s="26">
        <v>650</v>
      </c>
      <c r="Z337" s="19"/>
      <c r="AB337" s="26">
        <v>549</v>
      </c>
      <c r="AC337" s="19"/>
      <c r="AE337" s="26">
        <v>673</v>
      </c>
      <c r="AF337" s="19"/>
      <c r="AH337" s="26">
        <v>702.8</v>
      </c>
      <c r="AI337" s="19"/>
      <c r="AK337" s="26">
        <v>876.8</v>
      </c>
      <c r="AL337" s="19"/>
      <c r="AN337" s="26">
        <v>719.8</v>
      </c>
      <c r="AO337" s="19"/>
      <c r="AQ337" s="26">
        <v>562</v>
      </c>
      <c r="AR337" s="19"/>
      <c r="AT337" s="26">
        <v>600.1</v>
      </c>
      <c r="AU337" s="19"/>
      <c r="AW337" s="26">
        <v>653.1</v>
      </c>
      <c r="AX337" s="19"/>
      <c r="AZ337" s="26">
        <v>695.63729999999998</v>
      </c>
    </row>
    <row r="338" spans="1:52" ht="18" customHeight="1" x14ac:dyDescent="0.3">
      <c r="B338" s="22" t="s">
        <v>274</v>
      </c>
      <c r="C338" s="1">
        <v>18</v>
      </c>
      <c r="D338" s="1" t="s">
        <v>263</v>
      </c>
      <c r="E338" s="23" t="s">
        <v>18</v>
      </c>
      <c r="F338" s="8" t="s">
        <v>64</v>
      </c>
      <c r="G338" s="1" t="s">
        <v>217</v>
      </c>
      <c r="H338" s="19"/>
      <c r="J338" s="6"/>
      <c r="K338" s="19"/>
      <c r="M338" s="6"/>
      <c r="N338" s="19"/>
      <c r="P338" s="26">
        <v>0</v>
      </c>
      <c r="Q338" s="19"/>
      <c r="S338" s="26">
        <v>20</v>
      </c>
      <c r="T338" s="19"/>
      <c r="V338" s="26">
        <v>20</v>
      </c>
      <c r="W338" s="19"/>
      <c r="Y338" s="26">
        <v>0</v>
      </c>
      <c r="Z338" s="19"/>
      <c r="AB338" s="26">
        <v>13</v>
      </c>
      <c r="AC338" s="19"/>
      <c r="AE338" s="26">
        <v>0</v>
      </c>
      <c r="AF338" s="19"/>
      <c r="AH338" s="26">
        <v>38.200000000000003</v>
      </c>
      <c r="AI338" s="19"/>
      <c r="AK338" s="26">
        <v>38.200000000000003</v>
      </c>
      <c r="AL338" s="19"/>
      <c r="AN338" s="26">
        <v>38.200000000000003</v>
      </c>
      <c r="AO338" s="19"/>
      <c r="AQ338" s="26">
        <v>0</v>
      </c>
      <c r="AR338" s="19"/>
      <c r="AT338" s="26">
        <v>22.9</v>
      </c>
      <c r="AU338" s="19"/>
      <c r="AW338" s="26">
        <v>22.9</v>
      </c>
      <c r="AX338" s="19"/>
      <c r="AZ338" s="26">
        <v>22.9</v>
      </c>
    </row>
    <row r="339" spans="1:52" ht="18" customHeight="1" x14ac:dyDescent="0.3">
      <c r="B339" s="22"/>
      <c r="H339" s="19"/>
      <c r="J339" s="6"/>
      <c r="K339" s="19"/>
      <c r="M339" s="6"/>
      <c r="N339" s="19"/>
      <c r="P339" s="6"/>
      <c r="Q339" s="19"/>
      <c r="S339" s="6"/>
      <c r="T339" s="19"/>
      <c r="V339" s="6"/>
      <c r="W339" s="19"/>
      <c r="Y339" s="6"/>
      <c r="Z339" s="19"/>
      <c r="AB339" s="6"/>
      <c r="AC339" s="19"/>
      <c r="AE339" s="6"/>
      <c r="AF339" s="19"/>
      <c r="AH339" s="6"/>
      <c r="AI339" s="19"/>
      <c r="AK339" s="6"/>
      <c r="AL339" s="19"/>
      <c r="AN339" s="6"/>
      <c r="AO339" s="19"/>
      <c r="AQ339" s="6"/>
      <c r="AR339" s="19"/>
      <c r="AT339" s="6"/>
      <c r="AU339" s="19"/>
      <c r="AW339" s="6"/>
      <c r="AX339" s="19"/>
      <c r="AZ339" s="6"/>
    </row>
    <row r="340" spans="1:52" ht="18" customHeight="1" x14ac:dyDescent="0.3">
      <c r="B340" s="21" t="s">
        <v>275</v>
      </c>
      <c r="H340" s="19"/>
      <c r="J340" s="6"/>
      <c r="K340" s="19"/>
      <c r="M340" s="6"/>
      <c r="N340" s="19"/>
      <c r="P340" s="6"/>
      <c r="Q340" s="19"/>
      <c r="S340" s="6"/>
      <c r="T340" s="19"/>
      <c r="V340" s="6"/>
      <c r="W340" s="19"/>
      <c r="Y340" s="6"/>
      <c r="Z340" s="19"/>
      <c r="AB340" s="6"/>
      <c r="AC340" s="19"/>
      <c r="AE340" s="6"/>
      <c r="AF340" s="19"/>
      <c r="AH340" s="6"/>
      <c r="AI340" s="19"/>
      <c r="AK340" s="6"/>
      <c r="AL340" s="19"/>
      <c r="AN340" s="6"/>
      <c r="AO340" s="19"/>
      <c r="AQ340" s="6"/>
      <c r="AR340" s="19"/>
      <c r="AT340" s="6"/>
      <c r="AU340" s="19"/>
      <c r="AW340" s="6"/>
      <c r="AX340" s="19"/>
      <c r="AZ340" s="6"/>
    </row>
    <row r="341" spans="1:52" ht="18" customHeight="1" x14ac:dyDescent="0.3">
      <c r="B341" s="22" t="s">
        <v>275</v>
      </c>
      <c r="C341" s="1">
        <v>18</v>
      </c>
      <c r="D341" s="1" t="s">
        <v>263</v>
      </c>
      <c r="E341" s="46" t="s">
        <v>71</v>
      </c>
      <c r="F341" s="8" t="s">
        <v>64</v>
      </c>
      <c r="G341" s="1" t="s">
        <v>276</v>
      </c>
      <c r="H341" s="19"/>
      <c r="J341" s="26">
        <v>9.5399999999999991</v>
      </c>
      <c r="K341" s="19"/>
      <c r="M341" s="26">
        <v>7.62</v>
      </c>
      <c r="N341" s="19"/>
      <c r="P341" s="26">
        <v>0</v>
      </c>
      <c r="Q341" s="19"/>
      <c r="S341" s="26">
        <v>0</v>
      </c>
      <c r="T341" s="19"/>
      <c r="V341" s="26">
        <v>10.83</v>
      </c>
      <c r="W341" s="19"/>
      <c r="Y341" s="26">
        <v>10.52</v>
      </c>
      <c r="Z341" s="19"/>
      <c r="AB341" s="26">
        <v>10.119999999999999</v>
      </c>
      <c r="AC341" s="19"/>
      <c r="AE341" s="26">
        <v>11.64</v>
      </c>
      <c r="AF341" s="19"/>
      <c r="AH341" s="26">
        <v>8.4</v>
      </c>
      <c r="AI341" s="19"/>
      <c r="AK341" s="26">
        <v>9.27</v>
      </c>
      <c r="AL341" s="19"/>
      <c r="AN341" s="26">
        <v>8.7899999999999991</v>
      </c>
      <c r="AO341" s="19"/>
      <c r="AQ341" s="26">
        <v>9.5399999999999991</v>
      </c>
      <c r="AR341" s="19"/>
      <c r="AT341" s="26">
        <v>7.62</v>
      </c>
      <c r="AU341" s="19"/>
      <c r="AW341" s="26">
        <v>7.89</v>
      </c>
      <c r="AX341" s="19"/>
      <c r="AZ341" s="26">
        <v>7.89</v>
      </c>
    </row>
    <row r="342" spans="1:52" ht="18" customHeight="1" collapsed="1" x14ac:dyDescent="0.3">
      <c r="A342" s="17"/>
      <c r="B342" s="20"/>
      <c r="H342" s="19"/>
      <c r="J342" s="6"/>
      <c r="K342" s="19"/>
      <c r="M342" s="6"/>
      <c r="N342" s="19"/>
      <c r="P342" s="6"/>
      <c r="Q342" s="19"/>
      <c r="S342" s="6"/>
      <c r="T342" s="19"/>
      <c r="V342" s="6"/>
      <c r="W342" s="19"/>
      <c r="Y342" s="6"/>
      <c r="Z342" s="19"/>
      <c r="AB342" s="6"/>
      <c r="AC342" s="19"/>
      <c r="AE342" s="6"/>
      <c r="AF342" s="19"/>
      <c r="AH342" s="6"/>
      <c r="AI342" s="19"/>
      <c r="AK342" s="6"/>
      <c r="AL342" s="19"/>
      <c r="AN342" s="6"/>
      <c r="AO342" s="19"/>
      <c r="AQ342" s="6"/>
      <c r="AR342" s="19"/>
      <c r="AT342" s="6"/>
      <c r="AU342" s="19"/>
      <c r="AW342" s="6"/>
      <c r="AX342" s="19"/>
      <c r="AZ342" s="6"/>
    </row>
    <row r="343" spans="1:52" ht="18" customHeight="1" x14ac:dyDescent="0.3">
      <c r="B343" s="27" t="s">
        <v>277</v>
      </c>
      <c r="C343" s="28"/>
      <c r="D343" s="28"/>
      <c r="E343" s="28"/>
      <c r="F343" s="28"/>
      <c r="G343" s="28"/>
      <c r="H343" s="19"/>
      <c r="J343" s="30">
        <f t="shared" ref="J343" si="586">SUM(J337:J338,J341)</f>
        <v>717.89499999999998</v>
      </c>
      <c r="K343" s="19"/>
      <c r="M343" s="30">
        <f t="shared" ref="M343" si="587">SUM(M337:M338,M341)</f>
        <v>808.69899999999996</v>
      </c>
      <c r="N343" s="19"/>
      <c r="P343" s="30">
        <f>SUM(P337:P338,P341)</f>
        <v>496</v>
      </c>
      <c r="Q343" s="19"/>
      <c r="S343" s="30">
        <f t="shared" ref="S343" si="588">SUM(S337:S338,S341)</f>
        <v>1000</v>
      </c>
      <c r="T343" s="19"/>
      <c r="V343" s="30">
        <f t="shared" ref="V343" si="589">SUM(V337:V338,V341)</f>
        <v>683.83</v>
      </c>
      <c r="W343" s="19"/>
      <c r="Y343" s="30">
        <f t="shared" ref="Y343" si="590">SUM(Y337:Y338,Y341)</f>
        <v>660.52</v>
      </c>
      <c r="Z343" s="19"/>
      <c r="AB343" s="30">
        <f t="shared" ref="AB343" si="591">SUM(AB337:AB338,AB341)</f>
        <v>572.12</v>
      </c>
      <c r="AC343" s="19"/>
      <c r="AE343" s="30">
        <f t="shared" ref="AE343" si="592">SUM(AE337:AE338,AE341)</f>
        <v>684.64</v>
      </c>
      <c r="AF343" s="19"/>
      <c r="AH343" s="30">
        <f t="shared" ref="AH343" si="593">SUM(AH337:AH338,AH341)</f>
        <v>749.4</v>
      </c>
      <c r="AI343" s="19"/>
      <c r="AK343" s="30">
        <f t="shared" ref="AK343" si="594">SUM(AK337:AK338,AK341)</f>
        <v>924.27</v>
      </c>
      <c r="AL343" s="19"/>
      <c r="AN343" s="30">
        <f t="shared" ref="AN343" si="595">SUM(AN337:AN338,AN341)</f>
        <v>766.79</v>
      </c>
      <c r="AO343" s="19"/>
      <c r="AQ343" s="30">
        <f t="shared" ref="AQ343" si="596">SUM(AQ337:AQ338,AQ341)</f>
        <v>571.54</v>
      </c>
      <c r="AR343" s="19"/>
      <c r="AT343" s="30">
        <f t="shared" ref="AT343" si="597">SUM(AT337:AT338,AT341)</f>
        <v>630.62</v>
      </c>
      <c r="AU343" s="19"/>
      <c r="AW343" s="30">
        <f t="shared" ref="AW343" si="598">SUM(AW337:AW338,AW341)</f>
        <v>683.89</v>
      </c>
      <c r="AX343" s="19"/>
      <c r="AZ343" s="30">
        <f t="shared" ref="AZ343" si="599">SUM(AZ337:AZ338,AZ341)</f>
        <v>726.42729999999995</v>
      </c>
    </row>
    <row r="344" spans="1:52" ht="18" customHeight="1" x14ac:dyDescent="0.3">
      <c r="B344" s="19"/>
      <c r="H344" s="19"/>
      <c r="J344" s="6"/>
      <c r="K344" s="19"/>
      <c r="M344" s="6"/>
      <c r="N344" s="19"/>
      <c r="P344" s="6"/>
      <c r="Q344" s="19"/>
      <c r="S344" s="6"/>
      <c r="T344" s="19"/>
      <c r="V344" s="6"/>
      <c r="W344" s="19"/>
      <c r="Y344" s="6"/>
      <c r="Z344" s="19"/>
      <c r="AB344" s="6"/>
      <c r="AC344" s="19"/>
      <c r="AE344" s="6"/>
      <c r="AF344" s="19"/>
      <c r="AH344" s="6"/>
      <c r="AI344" s="19"/>
      <c r="AK344" s="6"/>
      <c r="AL344" s="19"/>
      <c r="AN344" s="6"/>
      <c r="AO344" s="19"/>
      <c r="AQ344" s="6"/>
      <c r="AR344" s="19"/>
      <c r="AT344" s="6"/>
      <c r="AU344" s="19"/>
      <c r="AW344" s="6"/>
      <c r="AX344" s="19"/>
      <c r="AZ344" s="6"/>
    </row>
    <row r="345" spans="1:52" ht="18" customHeight="1" x14ac:dyDescent="0.3">
      <c r="A345" s="17"/>
      <c r="B345" s="20" t="s">
        <v>278</v>
      </c>
      <c r="H345" s="19"/>
      <c r="J345" s="6"/>
      <c r="K345" s="19"/>
      <c r="M345" s="6"/>
      <c r="N345" s="19"/>
      <c r="P345" s="6"/>
      <c r="Q345" s="19"/>
      <c r="S345" s="6"/>
      <c r="T345" s="19"/>
      <c r="V345" s="6"/>
      <c r="W345" s="19"/>
      <c r="Y345" s="6"/>
      <c r="Z345" s="19"/>
      <c r="AB345" s="6"/>
      <c r="AC345" s="19"/>
      <c r="AE345" s="6"/>
      <c r="AF345" s="19"/>
      <c r="AH345" s="6"/>
      <c r="AI345" s="19"/>
      <c r="AK345" s="6"/>
      <c r="AL345" s="19"/>
      <c r="AN345" s="6"/>
      <c r="AO345" s="19"/>
      <c r="AQ345" s="6"/>
      <c r="AR345" s="19"/>
      <c r="AT345" s="6"/>
      <c r="AU345" s="19"/>
      <c r="AW345" s="6"/>
      <c r="AX345" s="19"/>
      <c r="AZ345" s="6"/>
    </row>
    <row r="346" spans="1:52" ht="18" customHeight="1" x14ac:dyDescent="0.3">
      <c r="A346" s="17"/>
      <c r="B346" s="20"/>
      <c r="H346" s="19"/>
      <c r="J346" s="6"/>
      <c r="K346" s="19"/>
      <c r="M346" s="6"/>
      <c r="N346" s="19"/>
      <c r="P346" s="6"/>
      <c r="Q346" s="19"/>
      <c r="S346" s="6"/>
      <c r="T346" s="19"/>
      <c r="V346" s="6"/>
      <c r="W346" s="19"/>
      <c r="Y346" s="6"/>
      <c r="Z346" s="19"/>
      <c r="AB346" s="6"/>
      <c r="AC346" s="19"/>
      <c r="AE346" s="6"/>
      <c r="AF346" s="19"/>
      <c r="AH346" s="6"/>
      <c r="AI346" s="19"/>
      <c r="AK346" s="6"/>
      <c r="AL346" s="19"/>
      <c r="AN346" s="6"/>
      <c r="AO346" s="19"/>
      <c r="AQ346" s="6"/>
      <c r="AR346" s="19"/>
      <c r="AT346" s="6"/>
      <c r="AU346" s="19"/>
      <c r="AW346" s="6"/>
      <c r="AX346" s="19"/>
      <c r="AZ346" s="6"/>
    </row>
    <row r="347" spans="1:52" ht="18" customHeight="1" x14ac:dyDescent="0.3">
      <c r="B347" s="21" t="s">
        <v>279</v>
      </c>
      <c r="H347" s="19"/>
      <c r="J347" s="6"/>
      <c r="K347" s="19"/>
      <c r="M347" s="6"/>
      <c r="N347" s="19"/>
      <c r="P347" s="6"/>
      <c r="Q347" s="19"/>
      <c r="S347" s="6"/>
      <c r="T347" s="19"/>
      <c r="V347" s="6"/>
      <c r="W347" s="19"/>
      <c r="Y347" s="6"/>
      <c r="Z347" s="19"/>
      <c r="AB347" s="6"/>
      <c r="AC347" s="19"/>
      <c r="AE347" s="6"/>
      <c r="AF347" s="19"/>
      <c r="AH347" s="6"/>
      <c r="AI347" s="19"/>
      <c r="AK347" s="6"/>
      <c r="AL347" s="19"/>
      <c r="AN347" s="6"/>
      <c r="AO347" s="19"/>
      <c r="AQ347" s="6"/>
      <c r="AR347" s="19"/>
      <c r="AT347" s="6"/>
      <c r="AU347" s="19"/>
      <c r="AW347" s="6"/>
      <c r="AX347" s="19"/>
      <c r="AZ347" s="6"/>
    </row>
    <row r="348" spans="1:52" ht="18" customHeight="1" x14ac:dyDescent="0.3">
      <c r="B348" s="22" t="s">
        <v>280</v>
      </c>
      <c r="C348" s="1">
        <v>19</v>
      </c>
      <c r="D348" s="1" t="s">
        <v>263</v>
      </c>
      <c r="E348" s="46" t="s">
        <v>71</v>
      </c>
      <c r="F348" s="8" t="s">
        <v>64</v>
      </c>
      <c r="G348" s="1" t="s">
        <v>281</v>
      </c>
      <c r="H348" s="19"/>
      <c r="J348" s="26">
        <v>34.494336239915249</v>
      </c>
      <c r="K348" s="19"/>
      <c r="M348" s="26">
        <v>35.059155924421681</v>
      </c>
      <c r="N348" s="19"/>
      <c r="P348" s="26">
        <v>77.577865368266473</v>
      </c>
      <c r="Q348" s="19"/>
      <c r="S348" s="26">
        <v>35.910262240412315</v>
      </c>
      <c r="T348" s="19"/>
      <c r="V348" s="26">
        <v>72.785149735334642</v>
      </c>
      <c r="W348" s="19"/>
      <c r="Y348" s="26">
        <v>121.90099662301293</v>
      </c>
      <c r="Z348" s="19"/>
      <c r="AB348" s="26">
        <v>84.504454854413524</v>
      </c>
      <c r="AC348" s="19"/>
      <c r="AE348" s="26">
        <v>65.45868513423774</v>
      </c>
      <c r="AF348" s="19"/>
      <c r="AH348" s="26">
        <v>60.868840156758104</v>
      </c>
      <c r="AI348" s="19"/>
      <c r="AK348" s="26">
        <v>69.868995633187765</v>
      </c>
      <c r="AL348" s="19"/>
      <c r="AN348" s="26">
        <v>66.442050916859543</v>
      </c>
      <c r="AO348" s="19"/>
      <c r="AQ348" s="26">
        <v>34.494336239915249</v>
      </c>
      <c r="AR348" s="19"/>
      <c r="AT348" s="26">
        <v>35.059155924421681</v>
      </c>
      <c r="AU348" s="19"/>
      <c r="AW348" s="26">
        <v>41.488843052690797</v>
      </c>
      <c r="AX348" s="19"/>
      <c r="AZ348" s="44">
        <v>41.488843052690797</v>
      </c>
    </row>
    <row r="349" spans="1:52" ht="18" customHeight="1" x14ac:dyDescent="0.3">
      <c r="B349" s="22" t="s">
        <v>282</v>
      </c>
      <c r="C349" s="1">
        <v>19</v>
      </c>
      <c r="D349" s="1" t="s">
        <v>263</v>
      </c>
      <c r="E349" s="46" t="s">
        <v>71</v>
      </c>
      <c r="F349" s="8" t="s">
        <v>64</v>
      </c>
      <c r="G349" s="1" t="s">
        <v>283</v>
      </c>
      <c r="H349" s="19"/>
      <c r="J349" s="26">
        <v>0</v>
      </c>
      <c r="K349" s="19"/>
      <c r="M349" s="26">
        <v>0</v>
      </c>
      <c r="N349" s="19"/>
      <c r="P349" s="26">
        <v>40</v>
      </c>
      <c r="Q349" s="19"/>
      <c r="S349" s="26">
        <v>80</v>
      </c>
      <c r="T349" s="19"/>
      <c r="V349" s="26">
        <v>80</v>
      </c>
      <c r="W349" s="19"/>
      <c r="Y349" s="26">
        <v>0</v>
      </c>
      <c r="Z349" s="19"/>
      <c r="AB349" s="26">
        <v>0</v>
      </c>
      <c r="AC349" s="19"/>
      <c r="AE349" s="26">
        <v>0</v>
      </c>
      <c r="AF349" s="19"/>
      <c r="AH349" s="26">
        <v>0</v>
      </c>
      <c r="AI349" s="19"/>
      <c r="AK349" s="26">
        <v>50</v>
      </c>
      <c r="AL349" s="19"/>
      <c r="AN349" s="26">
        <v>50</v>
      </c>
      <c r="AO349" s="19"/>
      <c r="AQ349" s="26">
        <v>0</v>
      </c>
      <c r="AR349" s="19"/>
      <c r="AT349" s="26">
        <v>0</v>
      </c>
      <c r="AU349" s="19"/>
      <c r="AW349" s="26">
        <v>0</v>
      </c>
      <c r="AX349" s="19"/>
      <c r="AZ349" s="44">
        <v>0</v>
      </c>
    </row>
    <row r="350" spans="1:52" ht="18" customHeight="1" collapsed="1" x14ac:dyDescent="0.3">
      <c r="A350" s="17"/>
      <c r="B350" s="20"/>
      <c r="H350" s="19"/>
      <c r="J350" s="6"/>
      <c r="K350" s="19"/>
      <c r="M350" s="6"/>
      <c r="N350" s="19"/>
      <c r="P350" s="6"/>
      <c r="Q350" s="19"/>
      <c r="S350" s="6"/>
      <c r="T350" s="19"/>
      <c r="V350" s="6"/>
      <c r="W350" s="19"/>
      <c r="Y350" s="6"/>
      <c r="Z350" s="19"/>
      <c r="AB350" s="6"/>
      <c r="AC350" s="19"/>
      <c r="AE350" s="6"/>
      <c r="AF350" s="19"/>
      <c r="AH350" s="6"/>
      <c r="AI350" s="19"/>
      <c r="AK350" s="6"/>
      <c r="AL350" s="19"/>
      <c r="AN350" s="6"/>
      <c r="AO350" s="19"/>
      <c r="AQ350" s="6"/>
      <c r="AR350" s="19"/>
      <c r="AT350" s="6"/>
      <c r="AU350" s="19"/>
      <c r="AW350" s="6"/>
      <c r="AX350" s="19"/>
      <c r="AZ350" s="6"/>
    </row>
    <row r="351" spans="1:52" ht="18" customHeight="1" x14ac:dyDescent="0.3">
      <c r="B351" s="27" t="s">
        <v>284</v>
      </c>
      <c r="C351" s="28"/>
      <c r="D351" s="28"/>
      <c r="E351" s="28"/>
      <c r="F351" s="28"/>
      <c r="G351" s="28"/>
      <c r="H351" s="19"/>
      <c r="J351" s="30">
        <f t="shared" ref="J351" si="600">SUM(J348:J349)</f>
        <v>34.494336239915249</v>
      </c>
      <c r="K351" s="19"/>
      <c r="M351" s="30">
        <f t="shared" ref="M351" si="601">SUM(M348:M349)</f>
        <v>35.059155924421681</v>
      </c>
      <c r="N351" s="19"/>
      <c r="P351" s="30">
        <f>SUM(P348:P349)</f>
        <v>117.57786536826647</v>
      </c>
      <c r="Q351" s="19"/>
      <c r="S351" s="30">
        <f t="shared" ref="S351" si="602">SUM(S348:S349)</f>
        <v>115.91026224041232</v>
      </c>
      <c r="T351" s="19"/>
      <c r="V351" s="30">
        <f t="shared" ref="V351" si="603">SUM(V348:V349)</f>
        <v>152.78514973533464</v>
      </c>
      <c r="W351" s="19"/>
      <c r="Y351" s="30">
        <f t="shared" ref="Y351" si="604">SUM(Y348:Y349)</f>
        <v>121.90099662301293</v>
      </c>
      <c r="Z351" s="19"/>
      <c r="AB351" s="30">
        <f t="shared" ref="AB351" si="605">SUM(AB348:AB349)</f>
        <v>84.504454854413524</v>
      </c>
      <c r="AC351" s="19"/>
      <c r="AE351" s="30">
        <f t="shared" ref="AE351" si="606">SUM(AE348:AE349)</f>
        <v>65.45868513423774</v>
      </c>
      <c r="AF351" s="19"/>
      <c r="AH351" s="30">
        <f t="shared" ref="AH351" si="607">SUM(AH348:AH349)</f>
        <v>60.868840156758104</v>
      </c>
      <c r="AI351" s="19"/>
      <c r="AK351" s="30">
        <f t="shared" ref="AK351" si="608">SUM(AK348:AK349)</f>
        <v>119.86899563318777</v>
      </c>
      <c r="AL351" s="19"/>
      <c r="AN351" s="30">
        <f t="shared" ref="AN351" si="609">SUM(AN348:AN349)</f>
        <v>116.44205091685954</v>
      </c>
      <c r="AO351" s="19"/>
      <c r="AQ351" s="30">
        <f t="shared" ref="AQ351" si="610">SUM(AQ348:AQ349)</f>
        <v>34.494336239915249</v>
      </c>
      <c r="AR351" s="19"/>
      <c r="AT351" s="30">
        <f t="shared" ref="AT351" si="611">SUM(AT348:AT349)</f>
        <v>35.059155924421681</v>
      </c>
      <c r="AU351" s="19"/>
      <c r="AW351" s="30">
        <f t="shared" ref="AW351" si="612">SUM(AW348:AW349)</f>
        <v>41.488843052690797</v>
      </c>
      <c r="AX351" s="19"/>
      <c r="AZ351" s="30">
        <f t="shared" ref="AZ351" si="613">SUM(AZ348:AZ349)</f>
        <v>41.488843052690797</v>
      </c>
    </row>
    <row r="352" spans="1:52" ht="18" customHeight="1" x14ac:dyDescent="0.3">
      <c r="B352" s="19"/>
      <c r="H352" s="19"/>
      <c r="J352" s="6"/>
      <c r="K352" s="19"/>
      <c r="M352" s="6"/>
      <c r="N352" s="19"/>
      <c r="P352" s="6"/>
      <c r="Q352" s="19"/>
      <c r="S352" s="6"/>
      <c r="T352" s="19"/>
      <c r="V352" s="6"/>
      <c r="W352" s="19"/>
      <c r="Y352" s="6"/>
      <c r="Z352" s="19"/>
      <c r="AB352" s="6"/>
      <c r="AC352" s="19"/>
      <c r="AE352" s="6"/>
      <c r="AF352" s="19"/>
      <c r="AH352" s="6"/>
      <c r="AI352" s="19"/>
      <c r="AK352" s="6"/>
      <c r="AL352" s="19"/>
      <c r="AN352" s="6"/>
      <c r="AO352" s="19"/>
      <c r="AQ352" s="6"/>
      <c r="AR352" s="19"/>
      <c r="AT352" s="6"/>
      <c r="AU352" s="19"/>
      <c r="AW352" s="6"/>
      <c r="AX352" s="19"/>
      <c r="AZ352" s="6"/>
    </row>
    <row r="353" spans="1:52" ht="18" hidden="1" customHeight="1" x14ac:dyDescent="0.3">
      <c r="A353" s="17"/>
      <c r="B353" s="20" t="s">
        <v>285</v>
      </c>
      <c r="H353" s="19"/>
      <c r="J353" s="6"/>
      <c r="K353" s="19"/>
      <c r="M353" s="6"/>
      <c r="N353" s="19"/>
      <c r="P353" s="6"/>
      <c r="Q353" s="19"/>
      <c r="S353" s="6"/>
      <c r="T353" s="19"/>
      <c r="V353" s="6"/>
      <c r="W353" s="19"/>
      <c r="Y353" s="6"/>
      <c r="Z353" s="19"/>
      <c r="AB353" s="6"/>
      <c r="AC353" s="19"/>
      <c r="AE353" s="6"/>
      <c r="AF353" s="19"/>
      <c r="AH353" s="6"/>
      <c r="AI353" s="19"/>
      <c r="AK353" s="6"/>
      <c r="AL353" s="19"/>
      <c r="AN353" s="6"/>
      <c r="AO353" s="19"/>
      <c r="AQ353" s="6"/>
      <c r="AR353" s="19"/>
      <c r="AT353" s="6"/>
      <c r="AU353" s="19"/>
      <c r="AW353" s="6"/>
      <c r="AX353" s="19"/>
      <c r="AZ353" s="6"/>
    </row>
    <row r="354" spans="1:52" ht="18" hidden="1" customHeight="1" x14ac:dyDescent="0.3">
      <c r="B354" s="21" t="s">
        <v>286</v>
      </c>
      <c r="H354" s="19"/>
      <c r="J354" s="6"/>
      <c r="K354" s="19"/>
      <c r="M354" s="6"/>
      <c r="N354" s="19"/>
      <c r="P354" s="6"/>
      <c r="Q354" s="19"/>
      <c r="S354" s="6"/>
      <c r="T354" s="19"/>
      <c r="V354" s="6"/>
      <c r="W354" s="19"/>
      <c r="Y354" s="6"/>
      <c r="Z354" s="19"/>
      <c r="AB354" s="6"/>
      <c r="AC354" s="19"/>
      <c r="AE354" s="6"/>
      <c r="AF354" s="19"/>
      <c r="AH354" s="6"/>
      <c r="AI354" s="19"/>
      <c r="AK354" s="6"/>
      <c r="AL354" s="19"/>
      <c r="AN354" s="6"/>
      <c r="AO354" s="19"/>
      <c r="AQ354" s="6"/>
      <c r="AR354" s="19"/>
      <c r="AT354" s="6"/>
      <c r="AU354" s="19"/>
      <c r="AW354" s="6"/>
      <c r="AX354" s="19"/>
      <c r="AZ354" s="6"/>
    </row>
    <row r="355" spans="1:52" ht="18" hidden="1" customHeight="1" x14ac:dyDescent="0.3">
      <c r="B355" s="22" t="s">
        <v>287</v>
      </c>
      <c r="C355" s="1">
        <v>20</v>
      </c>
      <c r="D355" s="1" t="s">
        <v>234</v>
      </c>
      <c r="E355" s="1" t="s">
        <v>18</v>
      </c>
      <c r="F355" s="47"/>
      <c r="G355" s="47"/>
      <c r="H355" s="19"/>
      <c r="J355" s="6"/>
      <c r="K355" s="19"/>
      <c r="M355" s="6"/>
      <c r="N355" s="19"/>
      <c r="P355" s="6"/>
      <c r="Q355" s="19"/>
      <c r="S355" s="6"/>
      <c r="T355" s="19"/>
      <c r="V355" s="6"/>
      <c r="W355" s="19"/>
      <c r="Y355" s="6"/>
      <c r="Z355" s="19"/>
      <c r="AB355" s="6"/>
      <c r="AC355" s="19"/>
      <c r="AE355" s="6"/>
      <c r="AF355" s="19"/>
      <c r="AH355" s="6"/>
      <c r="AI355" s="19"/>
      <c r="AK355" s="6"/>
      <c r="AL355" s="19"/>
      <c r="AN355" s="6"/>
      <c r="AO355" s="19"/>
      <c r="AQ355" s="6"/>
      <c r="AR355" s="19"/>
      <c r="AT355" s="6"/>
      <c r="AU355" s="19"/>
      <c r="AW355" s="6"/>
      <c r="AX355" s="19"/>
      <c r="AZ355" s="6"/>
    </row>
    <row r="356" spans="1:52" ht="18" hidden="1" customHeight="1" x14ac:dyDescent="0.3">
      <c r="B356" s="21" t="s">
        <v>288</v>
      </c>
      <c r="H356" s="19"/>
      <c r="J356" s="6"/>
      <c r="K356" s="19"/>
      <c r="M356" s="6"/>
      <c r="N356" s="19"/>
      <c r="P356" s="6"/>
      <c r="Q356" s="19"/>
      <c r="S356" s="6"/>
      <c r="T356" s="19"/>
      <c r="V356" s="6"/>
      <c r="W356" s="19"/>
      <c r="Y356" s="6"/>
      <c r="Z356" s="19"/>
      <c r="AB356" s="6"/>
      <c r="AC356" s="19"/>
      <c r="AE356" s="6"/>
      <c r="AF356" s="19"/>
      <c r="AH356" s="6"/>
      <c r="AI356" s="19"/>
      <c r="AK356" s="6"/>
      <c r="AL356" s="19"/>
      <c r="AN356" s="6"/>
      <c r="AO356" s="19"/>
      <c r="AQ356" s="6"/>
      <c r="AR356" s="19"/>
      <c r="AT356" s="6"/>
      <c r="AU356" s="19"/>
      <c r="AW356" s="6"/>
      <c r="AX356" s="19"/>
      <c r="AZ356" s="6"/>
    </row>
    <row r="357" spans="1:52" ht="18" hidden="1" customHeight="1" x14ac:dyDescent="0.3">
      <c r="B357" s="22" t="s">
        <v>289</v>
      </c>
      <c r="C357" s="1">
        <v>20</v>
      </c>
      <c r="D357" s="1" t="s">
        <v>234</v>
      </c>
      <c r="E357" s="1" t="s">
        <v>18</v>
      </c>
      <c r="F357" s="47"/>
      <c r="G357" s="47"/>
      <c r="H357" s="19"/>
      <c r="J357" s="6"/>
      <c r="K357" s="19"/>
      <c r="M357" s="6"/>
      <c r="N357" s="19"/>
      <c r="P357" s="6"/>
      <c r="Q357" s="19"/>
      <c r="S357" s="6"/>
      <c r="T357" s="19"/>
      <c r="V357" s="6"/>
      <c r="W357" s="19"/>
      <c r="Y357" s="6"/>
      <c r="Z357" s="19"/>
      <c r="AB357" s="6"/>
      <c r="AC357" s="19"/>
      <c r="AE357" s="6"/>
      <c r="AF357" s="19"/>
      <c r="AH357" s="6"/>
      <c r="AI357" s="19"/>
      <c r="AK357" s="6"/>
      <c r="AL357" s="19"/>
      <c r="AN357" s="6"/>
      <c r="AO357" s="19"/>
      <c r="AQ357" s="6"/>
      <c r="AR357" s="19"/>
      <c r="AT357" s="6"/>
      <c r="AU357" s="19"/>
      <c r="AW357" s="6"/>
      <c r="AX357" s="19"/>
      <c r="AZ357" s="6"/>
    </row>
    <row r="358" spans="1:52" ht="18" hidden="1" customHeight="1" x14ac:dyDescent="0.3">
      <c r="B358" s="19"/>
      <c r="H358" s="19"/>
      <c r="J358" s="6"/>
      <c r="K358" s="19"/>
      <c r="M358" s="6"/>
      <c r="N358" s="19"/>
      <c r="P358" s="6"/>
      <c r="Q358" s="19"/>
      <c r="S358" s="6"/>
      <c r="T358" s="19"/>
      <c r="V358" s="6"/>
      <c r="W358" s="19"/>
      <c r="Y358" s="6"/>
      <c r="Z358" s="19"/>
      <c r="AB358" s="6"/>
      <c r="AC358" s="19"/>
      <c r="AE358" s="6"/>
      <c r="AF358" s="19"/>
      <c r="AH358" s="6"/>
      <c r="AI358" s="19"/>
      <c r="AK358" s="6"/>
      <c r="AL358" s="19"/>
      <c r="AN358" s="6"/>
      <c r="AO358" s="19"/>
      <c r="AQ358" s="6"/>
      <c r="AR358" s="19"/>
      <c r="AT358" s="6"/>
      <c r="AU358" s="19"/>
      <c r="AW358" s="6"/>
      <c r="AX358" s="19"/>
      <c r="AZ358" s="6"/>
    </row>
    <row r="359" spans="1:52" ht="18" customHeight="1" x14ac:dyDescent="0.3">
      <c r="A359" s="17"/>
      <c r="B359" s="20" t="s">
        <v>290</v>
      </c>
      <c r="H359" s="19"/>
      <c r="J359" s="6"/>
      <c r="K359" s="19"/>
      <c r="M359" s="6"/>
      <c r="N359" s="19"/>
      <c r="P359" s="6"/>
      <c r="Q359" s="19"/>
      <c r="S359" s="6"/>
      <c r="T359" s="19"/>
      <c r="V359" s="6"/>
      <c r="W359" s="19"/>
      <c r="Y359" s="6"/>
      <c r="Z359" s="19"/>
      <c r="AB359" s="6"/>
      <c r="AC359" s="19"/>
      <c r="AE359" s="6"/>
      <c r="AF359" s="19"/>
      <c r="AH359" s="6"/>
      <c r="AI359" s="19"/>
      <c r="AK359" s="6"/>
      <c r="AL359" s="19"/>
      <c r="AN359" s="6"/>
      <c r="AO359" s="19"/>
      <c r="AQ359" s="6"/>
      <c r="AR359" s="19"/>
      <c r="AT359" s="6"/>
      <c r="AU359" s="19"/>
      <c r="AW359" s="6"/>
      <c r="AX359" s="19"/>
      <c r="AZ359" s="6"/>
    </row>
    <row r="360" spans="1:52" ht="18" hidden="1" customHeight="1" x14ac:dyDescent="0.3">
      <c r="B360" s="21" t="s">
        <v>291</v>
      </c>
      <c r="H360" s="19"/>
      <c r="J360" s="6"/>
      <c r="K360" s="19"/>
      <c r="M360" s="6"/>
      <c r="N360" s="19"/>
      <c r="P360" s="6"/>
      <c r="Q360" s="19"/>
      <c r="S360" s="6"/>
      <c r="T360" s="19"/>
      <c r="V360" s="6"/>
      <c r="W360" s="19"/>
      <c r="Y360" s="6"/>
      <c r="Z360" s="19"/>
      <c r="AB360" s="6"/>
      <c r="AC360" s="19"/>
      <c r="AE360" s="6"/>
      <c r="AF360" s="19"/>
      <c r="AH360" s="6"/>
      <c r="AI360" s="19"/>
      <c r="AK360" s="6"/>
      <c r="AL360" s="19"/>
      <c r="AN360" s="6"/>
      <c r="AO360" s="19"/>
      <c r="AQ360" s="6"/>
      <c r="AR360" s="19"/>
      <c r="AT360" s="6"/>
      <c r="AU360" s="19"/>
      <c r="AW360" s="6"/>
      <c r="AX360" s="19"/>
      <c r="AZ360" s="6"/>
    </row>
    <row r="361" spans="1:52" ht="18" hidden="1" customHeight="1" x14ac:dyDescent="0.3">
      <c r="B361" s="22" t="s">
        <v>292</v>
      </c>
      <c r="C361" s="1">
        <v>21</v>
      </c>
      <c r="D361" s="1" t="s">
        <v>234</v>
      </c>
      <c r="E361" s="1" t="s">
        <v>18</v>
      </c>
      <c r="F361" s="47"/>
      <c r="G361" s="47"/>
      <c r="H361" s="19"/>
      <c r="J361" s="6"/>
      <c r="K361" s="19"/>
      <c r="M361" s="6"/>
      <c r="N361" s="19"/>
      <c r="P361" s="6"/>
      <c r="Q361" s="19"/>
      <c r="S361" s="6"/>
      <c r="T361" s="19"/>
      <c r="V361" s="6"/>
      <c r="W361" s="19"/>
      <c r="Y361" s="6"/>
      <c r="Z361" s="19"/>
      <c r="AB361" s="6"/>
      <c r="AC361" s="19"/>
      <c r="AE361" s="6"/>
      <c r="AF361" s="19"/>
      <c r="AH361" s="6"/>
      <c r="AI361" s="19"/>
      <c r="AK361" s="6"/>
      <c r="AL361" s="19"/>
      <c r="AN361" s="6"/>
      <c r="AO361" s="19"/>
      <c r="AQ361" s="6"/>
      <c r="AR361" s="19"/>
      <c r="AT361" s="6"/>
      <c r="AU361" s="19"/>
      <c r="AW361" s="6"/>
      <c r="AX361" s="19"/>
      <c r="AZ361" s="6"/>
    </row>
    <row r="362" spans="1:52" ht="18" customHeight="1" x14ac:dyDescent="0.3">
      <c r="B362" s="22"/>
      <c r="H362" s="19"/>
      <c r="J362" s="6"/>
      <c r="K362" s="19"/>
      <c r="M362" s="6"/>
      <c r="N362" s="19"/>
      <c r="P362" s="6"/>
      <c r="Q362" s="19"/>
      <c r="S362" s="6"/>
      <c r="T362" s="19"/>
      <c r="V362" s="6"/>
      <c r="W362" s="19"/>
      <c r="Y362" s="6"/>
      <c r="Z362" s="19"/>
      <c r="AB362" s="6"/>
      <c r="AC362" s="19"/>
      <c r="AE362" s="6"/>
      <c r="AF362" s="19"/>
      <c r="AH362" s="6"/>
      <c r="AI362" s="19"/>
      <c r="AK362" s="6"/>
      <c r="AL362" s="19"/>
      <c r="AN362" s="6"/>
      <c r="AO362" s="19"/>
      <c r="AQ362" s="6"/>
      <c r="AR362" s="19"/>
      <c r="AT362" s="6"/>
      <c r="AU362" s="19"/>
      <c r="AW362" s="6"/>
      <c r="AX362" s="19"/>
      <c r="AZ362" s="6"/>
    </row>
    <row r="363" spans="1:52" ht="18" customHeight="1" x14ac:dyDescent="0.3">
      <c r="B363" s="21" t="s">
        <v>290</v>
      </c>
      <c r="H363" s="19"/>
      <c r="J363" s="6"/>
      <c r="K363" s="19"/>
      <c r="M363" s="6"/>
      <c r="N363" s="19"/>
      <c r="P363" s="6"/>
      <c r="Q363" s="19"/>
      <c r="S363" s="6"/>
      <c r="T363" s="19"/>
      <c r="V363" s="6"/>
      <c r="W363" s="19"/>
      <c r="Y363" s="6"/>
      <c r="Z363" s="19"/>
      <c r="AB363" s="6"/>
      <c r="AC363" s="19"/>
      <c r="AE363" s="6"/>
      <c r="AF363" s="19"/>
      <c r="AH363" s="6"/>
      <c r="AI363" s="19"/>
      <c r="AK363" s="6"/>
      <c r="AL363" s="19"/>
      <c r="AN363" s="6"/>
      <c r="AO363" s="19"/>
      <c r="AQ363" s="6"/>
      <c r="AR363" s="19"/>
      <c r="AT363" s="6"/>
      <c r="AU363" s="19"/>
      <c r="AW363" s="6"/>
      <c r="AX363" s="19"/>
      <c r="AZ363" s="6"/>
    </row>
    <row r="364" spans="1:52" ht="18" customHeight="1" x14ac:dyDescent="0.3">
      <c r="B364" s="22" t="s">
        <v>293</v>
      </c>
      <c r="C364" s="1">
        <v>21</v>
      </c>
      <c r="D364" s="1" t="s">
        <v>234</v>
      </c>
      <c r="E364" s="23" t="s">
        <v>18</v>
      </c>
      <c r="F364" s="8" t="s">
        <v>64</v>
      </c>
      <c r="G364" s="1" t="s">
        <v>294</v>
      </c>
      <c r="H364" s="19"/>
      <c r="J364" s="40"/>
      <c r="K364" s="19"/>
      <c r="M364" s="40"/>
      <c r="N364" s="19"/>
      <c r="P364" s="26">
        <v>579.18882681564241</v>
      </c>
      <c r="Q364" s="19"/>
      <c r="S364" s="26">
        <v>680.54687150837992</v>
      </c>
      <c r="T364" s="19"/>
      <c r="V364" s="26">
        <v>748</v>
      </c>
      <c r="W364" s="19"/>
      <c r="Y364" s="26">
        <v>739</v>
      </c>
      <c r="Z364" s="19"/>
      <c r="AB364" s="26">
        <v>752</v>
      </c>
      <c r="AC364" s="19"/>
      <c r="AE364" s="26">
        <v>760</v>
      </c>
      <c r="AF364" s="19"/>
      <c r="AH364" s="26">
        <v>607</v>
      </c>
      <c r="AI364" s="19"/>
      <c r="AK364" s="26">
        <v>482</v>
      </c>
      <c r="AL364" s="19"/>
      <c r="AN364" s="26">
        <v>418</v>
      </c>
      <c r="AO364" s="19"/>
      <c r="AQ364" s="26">
        <v>586.64084507042253</v>
      </c>
      <c r="AR364" s="19"/>
      <c r="AT364" s="26">
        <v>768</v>
      </c>
      <c r="AU364" s="19"/>
      <c r="AW364" s="26">
        <v>830</v>
      </c>
      <c r="AX364" s="19"/>
      <c r="AZ364" s="26">
        <v>861.89162561576359</v>
      </c>
    </row>
    <row r="365" spans="1:52" ht="18" customHeight="1" x14ac:dyDescent="0.3">
      <c r="B365" s="22" t="s">
        <v>295</v>
      </c>
      <c r="C365" s="1">
        <v>21</v>
      </c>
      <c r="D365" s="1" t="s">
        <v>234</v>
      </c>
      <c r="E365" s="23" t="s">
        <v>18</v>
      </c>
      <c r="F365" s="8" t="s">
        <v>64</v>
      </c>
      <c r="G365" s="1" t="s">
        <v>296</v>
      </c>
      <c r="H365" s="19"/>
      <c r="J365" s="40"/>
      <c r="K365" s="19"/>
      <c r="M365" s="40"/>
      <c r="N365" s="19"/>
      <c r="P365" s="26">
        <v>1365</v>
      </c>
      <c r="Q365" s="19"/>
      <c r="S365" s="26">
        <v>1468</v>
      </c>
      <c r="T365" s="19"/>
      <c r="V365" s="26">
        <v>1526</v>
      </c>
      <c r="W365" s="19"/>
      <c r="Y365" s="26">
        <v>1501</v>
      </c>
      <c r="Z365" s="19"/>
      <c r="AB365" s="26">
        <v>1396</v>
      </c>
      <c r="AC365" s="19"/>
      <c r="AE365" s="26">
        <v>1408</v>
      </c>
      <c r="AF365" s="19"/>
      <c r="AH365" s="26">
        <v>1411</v>
      </c>
      <c r="AI365" s="19"/>
      <c r="AK365" s="26">
        <v>1464</v>
      </c>
      <c r="AL365" s="19"/>
      <c r="AN365" s="26">
        <v>1623</v>
      </c>
      <c r="AO365" s="19"/>
      <c r="AQ365" s="26">
        <v>1584</v>
      </c>
      <c r="AR365" s="19"/>
      <c r="AT365" s="26">
        <v>1856</v>
      </c>
      <c r="AU365" s="19"/>
      <c r="AW365" s="26">
        <v>2266</v>
      </c>
      <c r="AX365" s="19"/>
      <c r="AZ365" s="26">
        <v>2349.4027777777778</v>
      </c>
    </row>
    <row r="366" spans="1:52" ht="18" customHeight="1" x14ac:dyDescent="0.3">
      <c r="B366" s="22" t="s">
        <v>297</v>
      </c>
      <c r="C366" s="1">
        <v>21</v>
      </c>
      <c r="D366" s="1" t="s">
        <v>234</v>
      </c>
      <c r="E366" s="41" t="s">
        <v>36</v>
      </c>
      <c r="F366" s="8" t="s">
        <v>64</v>
      </c>
      <c r="G366" s="1" t="s">
        <v>294</v>
      </c>
      <c r="H366" s="19"/>
      <c r="J366" s="26">
        <v>1529</v>
      </c>
      <c r="K366" s="19"/>
      <c r="M366" s="26">
        <v>1578</v>
      </c>
      <c r="N366" s="19"/>
      <c r="P366" s="26">
        <v>600.81117318435759</v>
      </c>
      <c r="Q366" s="19"/>
      <c r="S366" s="26">
        <v>679.32312849162008</v>
      </c>
      <c r="T366" s="19"/>
      <c r="V366" s="26">
        <v>696</v>
      </c>
      <c r="W366" s="19"/>
      <c r="Y366" s="26">
        <v>631</v>
      </c>
      <c r="Z366" s="19"/>
      <c r="AB366" s="26">
        <v>647</v>
      </c>
      <c r="AC366" s="19"/>
      <c r="AE366" s="26">
        <v>758</v>
      </c>
      <c r="AF366" s="19"/>
      <c r="AH366" s="26">
        <v>783</v>
      </c>
      <c r="AI366" s="19"/>
      <c r="AK366" s="26">
        <v>965</v>
      </c>
      <c r="AL366" s="19"/>
      <c r="AN366" s="26">
        <v>1038</v>
      </c>
      <c r="AO366" s="19"/>
      <c r="AQ366" s="26">
        <v>942.35915492957747</v>
      </c>
      <c r="AR366" s="19"/>
      <c r="AT366" s="26">
        <v>810</v>
      </c>
      <c r="AU366" s="19"/>
      <c r="AW366" s="26">
        <v>892</v>
      </c>
      <c r="AX366" s="19"/>
      <c r="AZ366" s="26">
        <v>998.61354581673299</v>
      </c>
    </row>
    <row r="367" spans="1:52" ht="18" customHeight="1" x14ac:dyDescent="0.3">
      <c r="B367" s="22" t="s">
        <v>298</v>
      </c>
      <c r="C367" s="1">
        <v>21</v>
      </c>
      <c r="D367" s="1" t="s">
        <v>234</v>
      </c>
      <c r="E367" s="41" t="s">
        <v>36</v>
      </c>
      <c r="F367" s="8" t="s">
        <v>64</v>
      </c>
      <c r="G367" s="1" t="s">
        <v>296</v>
      </c>
      <c r="H367" s="19"/>
      <c r="J367" s="26">
        <v>3962</v>
      </c>
      <c r="K367" s="19"/>
      <c r="M367" s="26">
        <v>4379</v>
      </c>
      <c r="N367" s="19"/>
      <c r="P367" s="26">
        <v>1456</v>
      </c>
      <c r="Q367" s="19"/>
      <c r="S367" s="26">
        <v>1601</v>
      </c>
      <c r="T367" s="19"/>
      <c r="V367" s="26">
        <v>1652</v>
      </c>
      <c r="W367" s="19"/>
      <c r="Y367" s="26">
        <v>1706</v>
      </c>
      <c r="Z367" s="19"/>
      <c r="AB367" s="26">
        <v>1774</v>
      </c>
      <c r="AC367" s="19"/>
      <c r="AE367" s="26">
        <v>2054</v>
      </c>
      <c r="AF367" s="19"/>
      <c r="AH367" s="26">
        <v>2356</v>
      </c>
      <c r="AI367" s="19"/>
      <c r="AK367" s="26">
        <v>2534</v>
      </c>
      <c r="AL367" s="19"/>
      <c r="AN367" s="26">
        <v>2631</v>
      </c>
      <c r="AO367" s="19"/>
      <c r="AQ367" s="26">
        <v>2377</v>
      </c>
      <c r="AR367" s="19"/>
      <c r="AT367" s="26">
        <v>2522</v>
      </c>
      <c r="AU367" s="19"/>
      <c r="AW367" s="26">
        <v>2149</v>
      </c>
      <c r="AX367" s="19"/>
      <c r="AZ367" s="26">
        <v>2130.3122059355769</v>
      </c>
    </row>
    <row r="368" spans="1:52" ht="18" customHeight="1" collapsed="1" x14ac:dyDescent="0.3">
      <c r="A368" s="17"/>
      <c r="B368" s="20"/>
      <c r="H368" s="19"/>
      <c r="J368" s="6"/>
      <c r="K368" s="19"/>
      <c r="M368" s="6"/>
      <c r="N368" s="19"/>
      <c r="P368" s="6"/>
      <c r="Q368" s="19"/>
      <c r="S368" s="6"/>
      <c r="T368" s="19"/>
      <c r="V368" s="6"/>
      <c r="W368" s="19"/>
      <c r="Y368" s="6"/>
      <c r="Z368" s="19"/>
      <c r="AB368" s="6"/>
      <c r="AC368" s="19"/>
      <c r="AE368" s="6"/>
      <c r="AF368" s="19"/>
      <c r="AH368" s="6"/>
      <c r="AI368" s="19"/>
      <c r="AK368" s="6"/>
      <c r="AL368" s="19"/>
      <c r="AN368" s="6"/>
      <c r="AO368" s="19"/>
      <c r="AQ368" s="6"/>
      <c r="AR368" s="19"/>
      <c r="AT368" s="6"/>
      <c r="AU368" s="19"/>
      <c r="AW368" s="6"/>
      <c r="AX368" s="19"/>
      <c r="AZ368" s="6"/>
    </row>
    <row r="369" spans="1:53" ht="18" customHeight="1" x14ac:dyDescent="0.3">
      <c r="B369" s="27" t="s">
        <v>299</v>
      </c>
      <c r="C369" s="28"/>
      <c r="D369" s="28"/>
      <c r="E369" s="28"/>
      <c r="F369" s="28"/>
      <c r="G369" s="28"/>
      <c r="H369" s="19"/>
      <c r="J369" s="30">
        <f t="shared" ref="J369" si="614">SUM(J366:J367)</f>
        <v>5491</v>
      </c>
      <c r="K369" s="19"/>
      <c r="M369" s="30">
        <f t="shared" ref="M369" si="615">SUM(M366:M367)</f>
        <v>5957</v>
      </c>
      <c r="N369" s="19"/>
      <c r="P369" s="30">
        <f>SUM(P366:P367)</f>
        <v>2056.8111731843574</v>
      </c>
      <c r="Q369" s="19"/>
      <c r="S369" s="30">
        <f t="shared" ref="S369" si="616">SUM(S366:S367)</f>
        <v>2280.3231284916201</v>
      </c>
      <c r="T369" s="19"/>
      <c r="V369" s="30">
        <f t="shared" ref="V369" si="617">SUM(V366:V367)</f>
        <v>2348</v>
      </c>
      <c r="W369" s="19"/>
      <c r="Y369" s="30">
        <f t="shared" ref="Y369" si="618">SUM(Y366:Y367)</f>
        <v>2337</v>
      </c>
      <c r="Z369" s="19"/>
      <c r="AB369" s="30">
        <f t="shared" ref="AB369" si="619">SUM(AB366:AB367)</f>
        <v>2421</v>
      </c>
      <c r="AC369" s="19"/>
      <c r="AE369" s="30">
        <f t="shared" ref="AE369" si="620">SUM(AE366:AE367)</f>
        <v>2812</v>
      </c>
      <c r="AF369" s="19"/>
      <c r="AH369" s="30">
        <f t="shared" ref="AH369" si="621">SUM(AH366:AH367)</f>
        <v>3139</v>
      </c>
      <c r="AI369" s="19"/>
      <c r="AK369" s="30">
        <f t="shared" ref="AK369" si="622">SUM(AK366:AK367)</f>
        <v>3499</v>
      </c>
      <c r="AL369" s="19"/>
      <c r="AN369" s="30">
        <f t="shared" ref="AN369" si="623">SUM(AN366:AN367)</f>
        <v>3669</v>
      </c>
      <c r="AO369" s="19"/>
      <c r="AQ369" s="30">
        <f t="shared" ref="AQ369" si="624">SUM(AQ366:AQ367)</f>
        <v>3319.3591549295775</v>
      </c>
      <c r="AR369" s="19"/>
      <c r="AT369" s="30">
        <f t="shared" ref="AT369" si="625">SUM(AT366:AT367)</f>
        <v>3332</v>
      </c>
      <c r="AU369" s="19"/>
      <c r="AW369" s="30">
        <f t="shared" ref="AW369" si="626">SUM(AW366:AW367)</f>
        <v>3041</v>
      </c>
      <c r="AX369" s="19"/>
      <c r="AZ369" s="30">
        <f t="shared" ref="AZ369" si="627">SUM(AZ366:AZ367)</f>
        <v>3128.9257517523101</v>
      </c>
    </row>
    <row r="370" spans="1:53" ht="18" customHeight="1" x14ac:dyDescent="0.3">
      <c r="B370" s="19"/>
      <c r="H370" s="19"/>
      <c r="J370" s="6"/>
      <c r="K370" s="19"/>
      <c r="M370" s="6"/>
      <c r="N370" s="19"/>
      <c r="P370" s="6"/>
      <c r="Q370" s="19"/>
      <c r="S370" s="6"/>
      <c r="T370" s="19"/>
      <c r="V370" s="6"/>
      <c r="W370" s="19"/>
      <c r="Y370" s="6"/>
      <c r="Z370" s="19"/>
      <c r="AB370" s="6"/>
      <c r="AC370" s="19"/>
      <c r="AE370" s="6"/>
      <c r="AF370" s="19"/>
      <c r="AH370" s="6"/>
      <c r="AI370" s="19"/>
      <c r="AK370" s="6"/>
      <c r="AL370" s="19"/>
      <c r="AN370" s="6"/>
      <c r="AO370" s="19"/>
      <c r="AQ370" s="6"/>
      <c r="AR370" s="19"/>
      <c r="AT370" s="6"/>
      <c r="AU370" s="19"/>
      <c r="AW370" s="6"/>
      <c r="AX370" s="19"/>
      <c r="AZ370" s="6"/>
    </row>
    <row r="371" spans="1:53" ht="18" customHeight="1" x14ac:dyDescent="0.3">
      <c r="A371" s="17"/>
      <c r="B371" s="20" t="s">
        <v>300</v>
      </c>
      <c r="H371" s="19"/>
      <c r="J371" s="6"/>
      <c r="K371" s="19"/>
      <c r="M371" s="6"/>
      <c r="N371" s="19"/>
      <c r="P371" s="6"/>
      <c r="Q371" s="19"/>
      <c r="S371" s="6"/>
      <c r="T371" s="19"/>
      <c r="V371" s="6"/>
      <c r="W371" s="19"/>
      <c r="Y371" s="6"/>
      <c r="Z371" s="19"/>
      <c r="AB371" s="6"/>
      <c r="AC371" s="19"/>
      <c r="AE371" s="6"/>
      <c r="AF371" s="19"/>
      <c r="AH371" s="6"/>
      <c r="AI371" s="19"/>
      <c r="AK371" s="6"/>
      <c r="AL371" s="19"/>
      <c r="AN371" s="6"/>
      <c r="AO371" s="19"/>
      <c r="AQ371" s="6"/>
      <c r="AR371" s="19"/>
      <c r="AT371" s="6"/>
      <c r="AU371" s="19"/>
      <c r="AW371" s="6"/>
      <c r="AX371" s="19"/>
      <c r="AZ371" s="6"/>
    </row>
    <row r="372" spans="1:53" ht="18" customHeight="1" x14ac:dyDescent="0.3">
      <c r="A372" s="17"/>
      <c r="B372" s="20"/>
      <c r="H372" s="19"/>
      <c r="J372" s="6"/>
      <c r="K372" s="19"/>
      <c r="M372" s="6"/>
      <c r="N372" s="19"/>
      <c r="P372" s="6"/>
      <c r="Q372" s="19"/>
      <c r="S372" s="6"/>
      <c r="T372" s="19"/>
      <c r="V372" s="6"/>
      <c r="W372" s="19"/>
      <c r="Y372" s="6"/>
      <c r="Z372" s="19"/>
      <c r="AB372" s="6"/>
      <c r="AC372" s="19"/>
      <c r="AE372" s="6"/>
      <c r="AF372" s="19"/>
      <c r="AH372" s="6"/>
      <c r="AI372" s="19"/>
      <c r="AK372" s="6"/>
      <c r="AL372" s="19"/>
      <c r="AN372" s="6"/>
      <c r="AO372" s="19"/>
      <c r="AQ372" s="6"/>
      <c r="AR372" s="19"/>
      <c r="AT372" s="6"/>
      <c r="AU372" s="19"/>
      <c r="AW372" s="6"/>
      <c r="AX372" s="19"/>
      <c r="AZ372" s="6"/>
    </row>
    <row r="373" spans="1:53" ht="18" customHeight="1" x14ac:dyDescent="0.3">
      <c r="B373" s="21" t="s">
        <v>300</v>
      </c>
      <c r="H373" s="19"/>
      <c r="J373" s="6"/>
      <c r="K373" s="19"/>
      <c r="M373" s="6"/>
      <c r="N373" s="19"/>
      <c r="P373" s="6"/>
      <c r="Q373" s="19"/>
      <c r="S373" s="6"/>
      <c r="T373" s="19"/>
      <c r="V373" s="6"/>
      <c r="W373" s="19"/>
      <c r="Y373" s="6"/>
      <c r="Z373" s="19"/>
      <c r="AB373" s="6"/>
      <c r="AC373" s="19"/>
      <c r="AE373" s="6"/>
      <c r="AF373" s="19"/>
      <c r="AH373" s="6"/>
      <c r="AI373" s="19"/>
      <c r="AK373" s="6"/>
      <c r="AL373" s="19"/>
      <c r="AN373" s="6"/>
      <c r="AO373" s="19"/>
      <c r="AQ373" s="6"/>
      <c r="AR373" s="19"/>
      <c r="AT373" s="6"/>
      <c r="AU373" s="19"/>
      <c r="AW373" s="6"/>
      <c r="AX373" s="19"/>
      <c r="AZ373" s="6"/>
    </row>
    <row r="374" spans="1:53" ht="18" hidden="1" customHeight="1" x14ac:dyDescent="0.3">
      <c r="B374" s="22" t="s">
        <v>301</v>
      </c>
      <c r="C374" s="1">
        <v>22</v>
      </c>
      <c r="D374" s="1" t="s">
        <v>234</v>
      </c>
      <c r="E374" s="1" t="s">
        <v>71</v>
      </c>
      <c r="F374" s="47"/>
      <c r="G374" s="47"/>
      <c r="H374" s="19"/>
      <c r="J374" s="6"/>
      <c r="K374" s="19"/>
      <c r="M374" s="6"/>
      <c r="N374" s="19"/>
      <c r="P374" s="6"/>
      <c r="Q374" s="19"/>
      <c r="S374" s="6"/>
      <c r="T374" s="19"/>
      <c r="V374" s="6"/>
      <c r="W374" s="19"/>
      <c r="Y374" s="6"/>
      <c r="Z374" s="19"/>
      <c r="AB374" s="6"/>
      <c r="AC374" s="19"/>
      <c r="AE374" s="6"/>
      <c r="AF374" s="19"/>
      <c r="AH374" s="6"/>
      <c r="AI374" s="19"/>
      <c r="AK374" s="6"/>
      <c r="AL374" s="19"/>
      <c r="AN374" s="6"/>
      <c r="AO374" s="19"/>
      <c r="AQ374" s="6"/>
      <c r="AR374" s="19"/>
      <c r="AT374" s="6"/>
      <c r="AU374" s="19"/>
      <c r="AW374" s="6"/>
      <c r="AX374" s="19"/>
      <c r="AZ374" s="6"/>
    </row>
    <row r="375" spans="1:53" ht="18" customHeight="1" x14ac:dyDescent="0.3">
      <c r="B375" s="22" t="s">
        <v>302</v>
      </c>
      <c r="C375" s="1">
        <v>22</v>
      </c>
      <c r="D375" s="1" t="s">
        <v>234</v>
      </c>
      <c r="E375" s="41" t="s">
        <v>36</v>
      </c>
      <c r="F375" s="8" t="s">
        <v>64</v>
      </c>
      <c r="G375" s="1" t="s">
        <v>303</v>
      </c>
      <c r="H375" s="19"/>
      <c r="J375" s="26">
        <v>256</v>
      </c>
      <c r="K375" s="19"/>
      <c r="M375" s="26">
        <v>291</v>
      </c>
      <c r="N375" s="19"/>
      <c r="P375" s="26" t="s">
        <v>304</v>
      </c>
      <c r="Q375" s="19"/>
      <c r="S375" s="26" t="s">
        <v>304</v>
      </c>
      <c r="T375" s="19"/>
      <c r="V375" s="26" t="s">
        <v>304</v>
      </c>
      <c r="W375" s="19"/>
      <c r="Y375" s="26" t="s">
        <v>304</v>
      </c>
      <c r="Z375" s="19"/>
      <c r="AB375" s="26" t="s">
        <v>304</v>
      </c>
      <c r="AC375" s="19"/>
      <c r="AE375" s="26" t="s">
        <v>304</v>
      </c>
      <c r="AF375" s="19"/>
      <c r="AH375" s="26" t="s">
        <v>304</v>
      </c>
      <c r="AI375" s="19"/>
      <c r="AK375" s="26" t="s">
        <v>304</v>
      </c>
      <c r="AL375" s="19"/>
      <c r="AN375" s="26" t="s">
        <v>304</v>
      </c>
      <c r="AO375" s="19"/>
      <c r="AQ375" s="26">
        <v>513</v>
      </c>
      <c r="AR375" s="19"/>
      <c r="AT375" s="26">
        <v>595</v>
      </c>
      <c r="AU375" s="19"/>
      <c r="AW375" s="26">
        <v>564</v>
      </c>
      <c r="AX375" s="19"/>
      <c r="AZ375" s="26">
        <v>572.79128904645586</v>
      </c>
    </row>
    <row r="376" spans="1:53" ht="18" customHeight="1" x14ac:dyDescent="0.3">
      <c r="B376" s="22" t="s">
        <v>305</v>
      </c>
      <c r="C376" s="1">
        <v>22</v>
      </c>
      <c r="D376" s="1" t="s">
        <v>234</v>
      </c>
      <c r="E376" s="41" t="s">
        <v>36</v>
      </c>
      <c r="F376" s="8" t="s">
        <v>64</v>
      </c>
      <c r="G376" s="1" t="s">
        <v>306</v>
      </c>
      <c r="H376" s="19"/>
      <c r="J376" s="26">
        <v>917</v>
      </c>
      <c r="K376" s="19"/>
      <c r="M376" s="26">
        <v>1195</v>
      </c>
      <c r="N376" s="19"/>
      <c r="P376" s="26" t="s">
        <v>304</v>
      </c>
      <c r="Q376" s="19"/>
      <c r="S376" s="26" t="s">
        <v>304</v>
      </c>
      <c r="T376" s="19"/>
      <c r="V376" s="26" t="s">
        <v>304</v>
      </c>
      <c r="W376" s="19"/>
      <c r="Y376" s="26" t="s">
        <v>304</v>
      </c>
      <c r="Z376" s="19"/>
      <c r="AB376" s="26" t="s">
        <v>304</v>
      </c>
      <c r="AC376" s="19"/>
      <c r="AE376" s="26" t="s">
        <v>304</v>
      </c>
      <c r="AF376" s="19"/>
      <c r="AH376" s="26" t="s">
        <v>304</v>
      </c>
      <c r="AI376" s="19"/>
      <c r="AK376" s="26" t="s">
        <v>304</v>
      </c>
      <c r="AL376" s="19"/>
      <c r="AN376" s="26" t="s">
        <v>304</v>
      </c>
      <c r="AO376" s="19"/>
      <c r="AQ376" s="26">
        <v>917</v>
      </c>
      <c r="AR376" s="19"/>
      <c r="AT376" s="26">
        <v>1195</v>
      </c>
      <c r="AU376" s="19"/>
      <c r="AW376" s="26">
        <v>1117</v>
      </c>
      <c r="AX376" s="19"/>
      <c r="AZ376" s="26">
        <v>967.11501597444078</v>
      </c>
    </row>
    <row r="377" spans="1:53" ht="18" customHeight="1" x14ac:dyDescent="0.3">
      <c r="B377" s="22" t="s">
        <v>307</v>
      </c>
      <c r="C377" s="1">
        <v>22</v>
      </c>
      <c r="D377" s="1" t="s">
        <v>234</v>
      </c>
      <c r="E377" s="46" t="s">
        <v>71</v>
      </c>
      <c r="F377" s="8" t="s">
        <v>64</v>
      </c>
      <c r="G377" s="1" t="s">
        <v>308</v>
      </c>
      <c r="H377" s="19"/>
      <c r="J377" s="26">
        <v>14.210465517689375</v>
      </c>
      <c r="K377" s="19"/>
      <c r="M377" s="26">
        <v>40.9</v>
      </c>
      <c r="N377" s="19"/>
      <c r="P377" s="26">
        <v>48.8</v>
      </c>
      <c r="Q377" s="19"/>
      <c r="S377" s="26">
        <v>282</v>
      </c>
      <c r="T377" s="19"/>
      <c r="V377" s="26">
        <v>287.70000000000005</v>
      </c>
      <c r="W377" s="19"/>
      <c r="Y377" s="26">
        <v>278.70000000000005</v>
      </c>
      <c r="Z377" s="19"/>
      <c r="AB377" s="26">
        <v>270.7</v>
      </c>
      <c r="AC377" s="19"/>
      <c r="AE377" s="26">
        <v>273.5</v>
      </c>
      <c r="AF377" s="19"/>
      <c r="AH377" s="26">
        <v>30.540745882501419</v>
      </c>
      <c r="AI377" s="19"/>
      <c r="AK377" s="26">
        <v>12.663367347317548</v>
      </c>
      <c r="AL377" s="19"/>
      <c r="AN377" s="26">
        <v>67.385421252491653</v>
      </c>
      <c r="AO377" s="19"/>
      <c r="AQ377" s="26">
        <v>14.210465517689375</v>
      </c>
      <c r="AR377" s="19"/>
      <c r="AT377" s="26">
        <v>40.9</v>
      </c>
      <c r="AU377" s="19"/>
      <c r="AW377" s="26">
        <v>27.3</v>
      </c>
      <c r="AX377" s="19"/>
      <c r="AZ377" s="26">
        <v>34.200000000000003</v>
      </c>
    </row>
    <row r="378" spans="1:53" ht="18" hidden="1" customHeight="1" x14ac:dyDescent="0.3">
      <c r="B378" s="21" t="s">
        <v>309</v>
      </c>
      <c r="H378" s="19"/>
      <c r="J378" s="6"/>
      <c r="K378" s="19"/>
      <c r="M378" s="6"/>
      <c r="N378" s="19"/>
      <c r="P378" s="6"/>
      <c r="Q378" s="19"/>
      <c r="S378" s="6"/>
      <c r="T378" s="19"/>
      <c r="V378" s="6"/>
      <c r="W378" s="19"/>
      <c r="Y378" s="6"/>
      <c r="Z378" s="19"/>
      <c r="AB378" s="6"/>
      <c r="AC378" s="19"/>
      <c r="AE378" s="6"/>
      <c r="AF378" s="19"/>
      <c r="AH378" s="6"/>
      <c r="AI378" s="19"/>
      <c r="AK378" s="6"/>
      <c r="AL378" s="19"/>
      <c r="AN378" s="6"/>
      <c r="AO378" s="19"/>
      <c r="AQ378" s="6"/>
      <c r="AR378" s="19"/>
      <c r="AT378" s="6"/>
      <c r="AU378" s="19"/>
      <c r="AW378" s="6"/>
      <c r="AX378" s="19"/>
      <c r="AZ378" s="6"/>
    </row>
    <row r="379" spans="1:53" ht="18" hidden="1" customHeight="1" x14ac:dyDescent="0.3">
      <c r="B379" s="22" t="s">
        <v>309</v>
      </c>
      <c r="C379" s="1">
        <v>22</v>
      </c>
      <c r="D379" s="1" t="s">
        <v>234</v>
      </c>
      <c r="E379" s="1" t="s">
        <v>18</v>
      </c>
      <c r="F379" s="47"/>
      <c r="G379" s="47"/>
      <c r="H379" s="19"/>
      <c r="J379" s="6"/>
      <c r="K379" s="19"/>
      <c r="M379" s="6"/>
      <c r="N379" s="19"/>
      <c r="P379" s="6"/>
      <c r="Q379" s="19"/>
      <c r="S379" s="6"/>
      <c r="T379" s="19"/>
      <c r="V379" s="6"/>
      <c r="W379" s="19"/>
      <c r="Y379" s="6"/>
      <c r="Z379" s="19"/>
      <c r="AB379" s="6"/>
      <c r="AC379" s="19"/>
      <c r="AE379" s="6"/>
      <c r="AF379" s="19"/>
      <c r="AH379" s="6"/>
      <c r="AI379" s="19"/>
      <c r="AK379" s="6"/>
      <c r="AL379" s="19"/>
      <c r="AN379" s="6"/>
      <c r="AO379" s="19"/>
      <c r="AQ379" s="6"/>
      <c r="AR379" s="19"/>
      <c r="AT379" s="6"/>
      <c r="AU379" s="19"/>
      <c r="AW379" s="6"/>
      <c r="AX379" s="19"/>
      <c r="AZ379" s="6"/>
    </row>
    <row r="380" spans="1:53" ht="18" customHeight="1" collapsed="1" x14ac:dyDescent="0.3">
      <c r="A380" s="17"/>
      <c r="B380" s="20"/>
      <c r="H380" s="19"/>
      <c r="J380" s="6"/>
      <c r="K380" s="19"/>
      <c r="M380" s="6"/>
      <c r="N380" s="19"/>
      <c r="P380" s="6"/>
      <c r="Q380" s="19"/>
      <c r="S380" s="6"/>
      <c r="T380" s="19"/>
      <c r="V380" s="6"/>
      <c r="W380" s="19"/>
      <c r="Y380" s="6"/>
      <c r="Z380" s="19"/>
      <c r="AB380" s="6"/>
      <c r="AC380" s="19"/>
      <c r="AE380" s="6"/>
      <c r="AF380" s="19"/>
      <c r="AH380" s="6"/>
      <c r="AI380" s="19"/>
      <c r="AK380" s="6"/>
      <c r="AL380" s="19"/>
      <c r="AN380" s="6"/>
      <c r="AO380" s="19"/>
      <c r="AQ380" s="6"/>
      <c r="AR380" s="19"/>
      <c r="AT380" s="6"/>
      <c r="AU380" s="19"/>
      <c r="AW380" s="6"/>
      <c r="AX380" s="19"/>
      <c r="AZ380" s="6"/>
    </row>
    <row r="381" spans="1:53" ht="18" customHeight="1" x14ac:dyDescent="0.3">
      <c r="B381" s="27" t="s">
        <v>310</v>
      </c>
      <c r="C381" s="28"/>
      <c r="D381" s="28"/>
      <c r="E381" s="28"/>
      <c r="F381" s="28"/>
      <c r="G381" s="28"/>
      <c r="H381" s="19"/>
      <c r="J381" s="30">
        <f t="shared" ref="J381" si="628">SUM(J375:J377)</f>
        <v>1187.2104655176893</v>
      </c>
      <c r="K381" s="19"/>
      <c r="M381" s="30">
        <f t="shared" ref="M381" si="629">SUM(M375:M377)</f>
        <v>1526.9</v>
      </c>
      <c r="N381" s="19"/>
      <c r="P381" s="30">
        <f>SUM(P375:P377)</f>
        <v>48.8</v>
      </c>
      <c r="Q381" s="19"/>
      <c r="S381" s="30">
        <f t="shared" ref="S381" si="630">SUM(S375:S377)</f>
        <v>282</v>
      </c>
      <c r="T381" s="19"/>
      <c r="V381" s="30">
        <f t="shared" ref="V381" si="631">SUM(V375:V377)</f>
        <v>287.70000000000005</v>
      </c>
      <c r="W381" s="19"/>
      <c r="Y381" s="30">
        <f t="shared" ref="Y381" si="632">SUM(Y375:Y377)</f>
        <v>278.70000000000005</v>
      </c>
      <c r="Z381" s="19"/>
      <c r="AB381" s="30">
        <f t="shared" ref="AB381" si="633">SUM(AB375:AB377)</f>
        <v>270.7</v>
      </c>
      <c r="AC381" s="19"/>
      <c r="AE381" s="30">
        <f t="shared" ref="AE381" si="634">SUM(AE375:AE377)</f>
        <v>273.5</v>
      </c>
      <c r="AF381" s="19"/>
      <c r="AH381" s="30">
        <f t="shared" ref="AH381" si="635">SUM(AH375:AH377)</f>
        <v>30.540745882501419</v>
      </c>
      <c r="AI381" s="19"/>
      <c r="AK381" s="30">
        <f t="shared" ref="AK381" si="636">SUM(AK375:AK377)</f>
        <v>12.663367347317548</v>
      </c>
      <c r="AL381" s="19"/>
      <c r="AN381" s="30">
        <f t="shared" ref="AN381" si="637">SUM(AN375:AN377)</f>
        <v>67.385421252491653</v>
      </c>
      <c r="AO381" s="19"/>
      <c r="AQ381" s="30">
        <f t="shared" ref="AQ381" si="638">SUM(AQ375:AQ377)</f>
        <v>1444.2104655176893</v>
      </c>
      <c r="AR381" s="19"/>
      <c r="AT381" s="30">
        <f t="shared" ref="AT381" si="639">SUM(AT375:AT377)</f>
        <v>1830.9</v>
      </c>
      <c r="AU381" s="19"/>
      <c r="AW381" s="30">
        <f t="shared" ref="AW381" si="640">SUM(AW375:AW377)</f>
        <v>1708.3</v>
      </c>
      <c r="AX381" s="19"/>
      <c r="AZ381" s="30">
        <f t="shared" ref="AZ381" si="641">SUM(AZ375:AZ377)</f>
        <v>1574.1063050208966</v>
      </c>
    </row>
    <row r="382" spans="1:53" ht="18" customHeight="1" x14ac:dyDescent="0.3">
      <c r="B382" s="51"/>
      <c r="C382" s="52"/>
      <c r="D382" s="52"/>
      <c r="E382" s="52"/>
      <c r="F382" s="52"/>
      <c r="G382" s="53"/>
      <c r="H382" s="54"/>
      <c r="I382" s="52"/>
      <c r="J382" s="53"/>
      <c r="K382" s="54"/>
      <c r="L382" s="52"/>
      <c r="M382" s="53"/>
      <c r="N382" s="54"/>
      <c r="O382" s="52"/>
      <c r="P382" s="53"/>
      <c r="Q382" s="54"/>
      <c r="R382" s="52"/>
      <c r="S382" s="53"/>
      <c r="T382" s="54"/>
      <c r="U382" s="52"/>
      <c r="V382" s="53"/>
      <c r="W382" s="54"/>
      <c r="X382" s="52"/>
      <c r="Y382" s="53"/>
      <c r="Z382" s="54"/>
      <c r="AA382" s="52"/>
      <c r="AB382" s="53"/>
      <c r="AC382" s="54"/>
      <c r="AD382" s="52"/>
      <c r="AE382" s="53"/>
      <c r="AF382" s="54"/>
      <c r="AG382" s="52"/>
      <c r="AH382" s="53"/>
      <c r="AI382" s="54"/>
      <c r="AJ382" s="52"/>
      <c r="AK382" s="53"/>
      <c r="AL382" s="54"/>
      <c r="AM382" s="52"/>
      <c r="AN382" s="53"/>
      <c r="AO382" s="54"/>
      <c r="AP382" s="52"/>
      <c r="AQ382" s="53"/>
      <c r="AR382" s="54"/>
      <c r="AS382" s="52"/>
      <c r="AT382" s="53"/>
      <c r="AU382" s="54"/>
      <c r="AV382" s="52"/>
      <c r="AW382" s="53"/>
      <c r="AX382" s="54"/>
      <c r="AY382" s="52"/>
      <c r="AZ382" s="53"/>
    </row>
    <row r="383" spans="1:53" ht="28.4" customHeight="1" x14ac:dyDescent="0.3">
      <c r="A383" s="17"/>
      <c r="B383" s="55" t="s">
        <v>311</v>
      </c>
      <c r="H383" s="19"/>
      <c r="J383" s="56" t="e">
        <f t="shared" ref="J383" si="642">SUM(J384:J386)</f>
        <v>#REF!</v>
      </c>
      <c r="K383" s="19"/>
      <c r="M383" s="56" t="e">
        <f t="shared" ref="M383" si="643">SUM(M384:M386)</f>
        <v>#REF!</v>
      </c>
      <c r="N383" s="19"/>
      <c r="P383" s="56">
        <f>SUM(P384:P386)</f>
        <v>267269.9475338331</v>
      </c>
      <c r="Q383" s="19"/>
      <c r="S383" s="56">
        <f t="shared" ref="S383" si="644">SUM(S384:S386)</f>
        <v>265453.52410221373</v>
      </c>
      <c r="T383" s="19"/>
      <c r="V383" s="56">
        <f t="shared" ref="V383" si="645">SUM(V384:V386)</f>
        <v>258798.63156111172</v>
      </c>
      <c r="W383" s="19"/>
      <c r="Y383" s="56">
        <f t="shared" ref="Y383" si="646">SUM(Y384:Y386)</f>
        <v>250764.89514755533</v>
      </c>
      <c r="Z383" s="19"/>
      <c r="AB383" s="56">
        <f t="shared" ref="AB383" si="647">SUM(AB384:AB386)</f>
        <v>248996.77456522413</v>
      </c>
      <c r="AC383" s="19"/>
      <c r="AE383" s="56">
        <f t="shared" ref="AE383" si="648">SUM(AE384:AE386)</f>
        <v>258110.5695975959</v>
      </c>
      <c r="AF383" s="19"/>
      <c r="AH383" s="56">
        <f t="shared" ref="AH383" si="649">SUM(AH384:AH386)</f>
        <v>272481.82124340761</v>
      </c>
      <c r="AI383" s="19"/>
      <c r="AK383" s="56">
        <f t="shared" ref="AK383" si="650">SUM(AK384:AK386)</f>
        <v>281510.92261081358</v>
      </c>
      <c r="AL383" s="19"/>
      <c r="AN383" s="56">
        <f t="shared" ref="AN383" si="651">SUM(AN384:AN386)</f>
        <v>292799.79647125804</v>
      </c>
      <c r="AO383" s="19"/>
      <c r="AQ383" s="56">
        <f t="shared" ref="AQ383" si="652">SUM(AQ384:AQ386)</f>
        <v>263797.34420039173</v>
      </c>
      <c r="AR383" s="19"/>
      <c r="AT383" s="56">
        <f t="shared" ref="AT383" si="653">SUM(AT384:AT386)</f>
        <v>297426.05870200053</v>
      </c>
      <c r="AU383" s="19"/>
      <c r="AW383" s="56">
        <f t="shared" ref="AW383" si="654">SUM(AW384:AW386)</f>
        <v>314103.88498619979</v>
      </c>
      <c r="AX383" s="19"/>
      <c r="AZ383" s="56">
        <f t="shared" ref="AZ383" si="655">SUM(AZ384:AZ386)</f>
        <v>342171.71706820751</v>
      </c>
    </row>
    <row r="384" spans="1:53" ht="18" customHeight="1" x14ac:dyDescent="0.3">
      <c r="B384" s="57" t="s">
        <v>312</v>
      </c>
      <c r="C384" s="23"/>
      <c r="D384" s="23"/>
      <c r="E384" s="23" t="s">
        <v>18</v>
      </c>
      <c r="F384" s="23"/>
      <c r="G384" s="23"/>
      <c r="H384" s="19"/>
      <c r="J384" s="58" t="e">
        <f>SUMIFS(J$11:J$382,#REF!,#REF!,#REF!,#REF!,#REF!,#REF!,#REF!,#REF!,#REF!,#REF!,#REF!,#REF!,#REF!,#REF!,#REF!,#REF!)</f>
        <v>#REF!</v>
      </c>
      <c r="K384" s="19"/>
      <c r="M384" s="58" t="e">
        <f>SUMIFS(M$11:M$382,#REF!,#REF!,#REF!,#REF!,#REF!,#REF!,#REF!,#REF!,#REF!,#REF!,#REF!,#REF!,#REF!,#REF!,#REF!,#REF!)</f>
        <v>#REF!</v>
      </c>
      <c r="N384" s="19"/>
      <c r="P384" s="58">
        <f>SUMIFS(P$9:P$381,$E$9:$E$381,$E384)</f>
        <v>50681.7090921907</v>
      </c>
      <c r="Q384" s="19"/>
      <c r="S384" s="58">
        <f t="shared" ref="S384:AZ386" si="656">SUMIFS(S$9:S$381,$E$9:$E$381,$E384)</f>
        <v>53399.161556854742</v>
      </c>
      <c r="T384" s="19"/>
      <c r="V384" s="58">
        <f t="shared" ref="V384" si="657">SUMIFS(V$9:V$381,$E$9:$E$381,$E384)</f>
        <v>56396.829951495987</v>
      </c>
      <c r="W384" s="19"/>
      <c r="Y384" s="58">
        <f t="shared" ref="Y384" si="658">SUMIFS(Y$9:Y$381,$E$9:$E$381,$E384)</f>
        <v>57749.56370614982</v>
      </c>
      <c r="Z384" s="19"/>
      <c r="AB384" s="58">
        <f t="shared" ref="AB384" si="659">SUMIFS(AB$9:AB$381,$E$9:$E$381,$E384)</f>
        <v>58232.790556182306</v>
      </c>
      <c r="AC384" s="19"/>
      <c r="AE384" s="58">
        <f t="shared" ref="AE384" si="660">SUMIFS(AE$9:AE$381,$E$9:$E$381,$E384)</f>
        <v>59999.957593988664</v>
      </c>
      <c r="AF384" s="19"/>
      <c r="AH384" s="58">
        <f t="shared" ref="AH384" si="661">SUMIFS(AH$9:AH$381,$E$9:$E$381,$E384)</f>
        <v>64354.541560198595</v>
      </c>
      <c r="AI384" s="19"/>
      <c r="AK384" s="58">
        <f t="shared" ref="AK384" si="662">SUMIFS(AK$9:AK$381,$E$9:$E$381,$E384)</f>
        <v>66851.111338733084</v>
      </c>
      <c r="AL384" s="19"/>
      <c r="AN384" s="58">
        <f t="shared" ref="AN384" si="663">SUMIFS(AN$9:AN$381,$E$9:$E$381,$E384)</f>
        <v>71242.54218622543</v>
      </c>
      <c r="AO384" s="19"/>
      <c r="AQ384" s="58">
        <f t="shared" ref="AQ384" si="664">SUMIFS(AQ$9:AQ$381,$E$9:$E$381,$E384)</f>
        <v>73382.544061065259</v>
      </c>
      <c r="AR384" s="19"/>
      <c r="AT384" s="58">
        <f t="shared" ref="AT384" si="665">SUMIFS(AT$9:AT$381,$E$9:$E$381,$E384)</f>
        <v>89072.183518050966</v>
      </c>
      <c r="AU384" s="19"/>
      <c r="AW384" s="58">
        <f t="shared" ref="AW384" si="666">SUMIFS(AW$9:AW$381,$E$9:$E$381,$E384)</f>
        <v>99936.892331645213</v>
      </c>
      <c r="AX384" s="19"/>
      <c r="AZ384" s="58">
        <f t="shared" ref="AZ384" si="667">SUMIFS(AZ$9:AZ$381,$E$9:$E$381,$E384)</f>
        <v>113718.31942139378</v>
      </c>
      <c r="BA384" s="25"/>
    </row>
    <row r="385" spans="1:53" ht="18" customHeight="1" x14ac:dyDescent="0.3">
      <c r="B385" s="59" t="s">
        <v>313</v>
      </c>
      <c r="C385" s="46"/>
      <c r="D385" s="46"/>
      <c r="E385" s="46" t="s">
        <v>71</v>
      </c>
      <c r="F385" s="46"/>
      <c r="G385" s="46"/>
      <c r="H385" s="19"/>
      <c r="J385" s="60" t="e">
        <f>SUMIFS(J$11:J$382,#REF!,#REF!)</f>
        <v>#REF!</v>
      </c>
      <c r="K385" s="19"/>
      <c r="M385" s="60" t="e">
        <f>SUMIFS(M$11:M$382,#REF!,#REF!)</f>
        <v>#REF!</v>
      </c>
      <c r="N385" s="19"/>
      <c r="P385" s="60">
        <f t="shared" ref="P385:P386" si="668">SUMIFS(P$9:P$381,$E$9:$E$381,$E385)</f>
        <v>71125.826323086658</v>
      </c>
      <c r="Q385" s="19"/>
      <c r="S385" s="60">
        <f t="shared" si="656"/>
        <v>64903.293658050061</v>
      </c>
      <c r="T385" s="19"/>
      <c r="V385" s="60">
        <f t="shared" si="656"/>
        <v>61840.293844180298</v>
      </c>
      <c r="W385" s="19"/>
      <c r="Y385" s="60">
        <f t="shared" si="656"/>
        <v>60728.806711858124</v>
      </c>
      <c r="Z385" s="19"/>
      <c r="AB385" s="60">
        <f t="shared" si="656"/>
        <v>65596.060870916481</v>
      </c>
      <c r="AC385" s="19"/>
      <c r="AE385" s="60">
        <f t="shared" si="656"/>
        <v>72434.781589134058</v>
      </c>
      <c r="AF385" s="19"/>
      <c r="AH385" s="60">
        <f t="shared" si="656"/>
        <v>75750.787796112694</v>
      </c>
      <c r="AI385" s="19"/>
      <c r="AK385" s="60">
        <f t="shared" si="656"/>
        <v>76596.420839675629</v>
      </c>
      <c r="AL385" s="19"/>
      <c r="AN385" s="60">
        <f t="shared" si="656"/>
        <v>77556.25851714077</v>
      </c>
      <c r="AO385" s="19"/>
      <c r="AQ385" s="60">
        <f t="shared" si="656"/>
        <v>59169.742940851946</v>
      </c>
      <c r="AR385" s="19"/>
      <c r="AT385" s="60">
        <f t="shared" si="656"/>
        <v>58226.26706826489</v>
      </c>
      <c r="AU385" s="19"/>
      <c r="AW385" s="60">
        <f t="shared" si="656"/>
        <v>52943.513862842578</v>
      </c>
      <c r="AX385" s="19"/>
      <c r="AZ385" s="60">
        <f t="shared" si="656"/>
        <v>60002.846832731084</v>
      </c>
    </row>
    <row r="386" spans="1:53" ht="18" customHeight="1" x14ac:dyDescent="0.3">
      <c r="B386" s="61" t="s">
        <v>314</v>
      </c>
      <c r="C386" s="62"/>
      <c r="D386" s="62"/>
      <c r="E386" s="62" t="s">
        <v>36</v>
      </c>
      <c r="F386" s="62"/>
      <c r="G386" s="62"/>
      <c r="H386" s="54"/>
      <c r="I386" s="52"/>
      <c r="J386" s="63" t="e">
        <f>SUMIFS(J$11:J$382,#REF!,#REF!)</f>
        <v>#REF!</v>
      </c>
      <c r="K386" s="54"/>
      <c r="L386" s="52"/>
      <c r="M386" s="63" t="e">
        <f>SUMIFS(M$11:M$382,#REF!,#REF!)</f>
        <v>#REF!</v>
      </c>
      <c r="N386" s="54"/>
      <c r="O386" s="52"/>
      <c r="P386" s="63">
        <f t="shared" si="668"/>
        <v>145462.41211855577</v>
      </c>
      <c r="Q386" s="54"/>
      <c r="R386" s="52"/>
      <c r="S386" s="63">
        <f t="shared" si="656"/>
        <v>147151.06888730894</v>
      </c>
      <c r="T386" s="54"/>
      <c r="U386" s="52"/>
      <c r="V386" s="63">
        <f t="shared" si="656"/>
        <v>140561.50776543544</v>
      </c>
      <c r="W386" s="54"/>
      <c r="X386" s="52"/>
      <c r="Y386" s="63">
        <f t="shared" si="656"/>
        <v>132286.52472954738</v>
      </c>
      <c r="Z386" s="54"/>
      <c r="AA386" s="52"/>
      <c r="AB386" s="63">
        <f t="shared" si="656"/>
        <v>125167.92313812535</v>
      </c>
      <c r="AC386" s="54"/>
      <c r="AD386" s="52"/>
      <c r="AE386" s="63">
        <f t="shared" si="656"/>
        <v>125675.83041447317</v>
      </c>
      <c r="AF386" s="54"/>
      <c r="AG386" s="52"/>
      <c r="AH386" s="63">
        <f t="shared" si="656"/>
        <v>132376.49188709632</v>
      </c>
      <c r="AI386" s="54"/>
      <c r="AJ386" s="52"/>
      <c r="AK386" s="63">
        <f t="shared" si="656"/>
        <v>138063.39043240488</v>
      </c>
      <c r="AL386" s="54"/>
      <c r="AM386" s="52"/>
      <c r="AN386" s="63">
        <f t="shared" si="656"/>
        <v>144000.99576789181</v>
      </c>
      <c r="AO386" s="54"/>
      <c r="AP386" s="52"/>
      <c r="AQ386" s="63">
        <f t="shared" si="656"/>
        <v>131245.05719847453</v>
      </c>
      <c r="AR386" s="54"/>
      <c r="AS386" s="52"/>
      <c r="AT386" s="63">
        <f t="shared" si="656"/>
        <v>150127.60811568471</v>
      </c>
      <c r="AU386" s="54"/>
      <c r="AV386" s="52"/>
      <c r="AW386" s="63">
        <f t="shared" si="656"/>
        <v>161223.47879171203</v>
      </c>
      <c r="AX386" s="54"/>
      <c r="AY386" s="52"/>
      <c r="AZ386" s="63">
        <f t="shared" si="656"/>
        <v>168450.55081408264</v>
      </c>
      <c r="BA386" s="25"/>
    </row>
    <row r="387" spans="1:53" ht="28.4" customHeight="1" x14ac:dyDescent="0.3">
      <c r="A387" s="17"/>
      <c r="B387" s="55" t="s">
        <v>315</v>
      </c>
      <c r="H387" s="19"/>
      <c r="J387" s="56"/>
      <c r="K387" s="19"/>
      <c r="M387" s="56"/>
      <c r="N387" s="19"/>
      <c r="P387" s="56"/>
      <c r="Q387" s="19"/>
      <c r="S387" s="56"/>
      <c r="T387" s="19"/>
      <c r="V387" s="56"/>
      <c r="W387" s="19"/>
      <c r="Y387" s="56"/>
      <c r="Z387" s="19"/>
      <c r="AB387" s="56"/>
      <c r="AC387" s="19"/>
      <c r="AE387" s="56"/>
      <c r="AF387" s="19"/>
      <c r="AH387" s="56"/>
      <c r="AI387" s="19"/>
      <c r="AK387" s="56"/>
      <c r="AL387" s="19"/>
      <c r="AN387" s="56"/>
      <c r="AO387" s="19"/>
      <c r="AQ387" s="56"/>
      <c r="AR387" s="19"/>
      <c r="AT387" s="56"/>
      <c r="AU387" s="19"/>
      <c r="AW387" s="56"/>
      <c r="AX387" s="19"/>
      <c r="AZ387" s="56"/>
    </row>
    <row r="388" spans="1:53" ht="18" customHeight="1" x14ac:dyDescent="0.3">
      <c r="B388" s="57" t="s">
        <v>316</v>
      </c>
      <c r="C388" s="23"/>
      <c r="D388" s="23"/>
      <c r="E388" s="23"/>
      <c r="F388" s="23"/>
      <c r="G388" s="23"/>
      <c r="H388" s="64"/>
      <c r="I388" s="23"/>
      <c r="J388" s="65"/>
      <c r="K388" s="64"/>
      <c r="L388" s="23"/>
      <c r="M388" s="65"/>
      <c r="N388" s="64"/>
      <c r="O388" s="23"/>
      <c r="P388" s="65"/>
      <c r="Q388" s="64"/>
      <c r="R388" s="23"/>
      <c r="S388" s="65"/>
      <c r="T388" s="64"/>
      <c r="U388" s="23"/>
      <c r="V388" s="65"/>
      <c r="W388" s="64"/>
      <c r="X388" s="23"/>
      <c r="Y388" s="65"/>
      <c r="Z388" s="64"/>
      <c r="AA388" s="23"/>
      <c r="AB388" s="65"/>
      <c r="AC388" s="64"/>
      <c r="AD388" s="23"/>
      <c r="AE388" s="65"/>
      <c r="AF388" s="64"/>
      <c r="AG388" s="23"/>
      <c r="AH388" s="65"/>
      <c r="AI388" s="64"/>
      <c r="AJ388" s="23"/>
      <c r="AK388" s="65"/>
      <c r="AL388" s="64"/>
      <c r="AM388" s="23"/>
      <c r="AN388" s="65"/>
      <c r="AO388" s="64"/>
      <c r="AP388" s="23"/>
      <c r="AQ388" s="65"/>
      <c r="AR388" s="64"/>
      <c r="AS388" s="23"/>
      <c r="AT388" s="65"/>
      <c r="AU388" s="64"/>
      <c r="AV388" s="23"/>
      <c r="AW388" s="65"/>
      <c r="AX388" s="64"/>
      <c r="AY388" s="23"/>
      <c r="AZ388" s="65"/>
    </row>
    <row r="389" spans="1:53" ht="18" customHeight="1" x14ac:dyDescent="0.3">
      <c r="B389" s="66" t="s">
        <v>317</v>
      </c>
      <c r="C389" s="1" t="s">
        <v>318</v>
      </c>
      <c r="D389" s="1" t="s">
        <v>17</v>
      </c>
      <c r="E389" s="1" t="s">
        <v>18</v>
      </c>
      <c r="H389" s="19"/>
      <c r="J389" s="67">
        <f>SUMIFS(J$11:J$382,$D$11:$D$382,$D389,$E$11:$E$382,$E389)</f>
        <v>18110.428424708065</v>
      </c>
      <c r="K389" s="19"/>
      <c r="M389" s="67">
        <f>SUMIFS(M$11:M$382,$D$11:$D$382,$D389,$E$11:$E$382,$E389)</f>
        <v>22538.077026433719</v>
      </c>
      <c r="N389" s="19"/>
      <c r="P389" s="67">
        <f>SUMIFS(P$11:P$382,$D$11:$D$382,$D389,$E$11:$E$382,$E389)</f>
        <v>16879.728715036439</v>
      </c>
      <c r="Q389" s="19"/>
      <c r="S389" s="67">
        <f>SUMIFS(S$11:S$382,$D$11:$D$382,$D389,$E$11:$E$382,$E389)</f>
        <v>17751.366871392998</v>
      </c>
      <c r="T389" s="19"/>
      <c r="V389" s="67">
        <f>SUMIFS(V$11:V$382,$D$11:$D$382,$D389,$E$11:$E$382,$E389)</f>
        <v>18100.288320350119</v>
      </c>
      <c r="W389" s="19"/>
      <c r="Y389" s="67">
        <f>SUMIFS(Y$11:Y$382,$D$11:$D$382,$D389,$E$11:$E$382,$E389)</f>
        <v>18422.831136075747</v>
      </c>
      <c r="Z389" s="19"/>
      <c r="AB389" s="67">
        <f>SUMIFS(AB$11:AB$382,$D$11:$D$382,$D389,$E$11:$E$382,$E389)</f>
        <v>18293.08145098051</v>
      </c>
      <c r="AC389" s="19"/>
      <c r="AE389" s="67">
        <f>SUMIFS(AE$11:AE$382,$D$11:$D$382,$D389,$E$11:$E$382,$E389)</f>
        <v>18479.240035616724</v>
      </c>
      <c r="AF389" s="19"/>
      <c r="AH389" s="67">
        <f>SUMIFS(AH$11:AH$382,$D$11:$D$382,$D389,$E$11:$E$382,$E389)</f>
        <v>19497.475752308415</v>
      </c>
      <c r="AI389" s="19"/>
      <c r="AK389" s="67">
        <f>SUMIFS(AK$11:AK$382,$D$11:$D$382,$D389,$E$11:$E$382,$E389)</f>
        <v>20649.02885291844</v>
      </c>
      <c r="AL389" s="19"/>
      <c r="AN389" s="67">
        <f>SUMIFS(AN$11:AN$382,$D$11:$D$382,$D389,$E$11:$E$382,$E389)</f>
        <v>20749.373863669633</v>
      </c>
      <c r="AO389" s="19"/>
      <c r="AQ389" s="67">
        <f>SUMIFS(AQ$11:AQ$382,$D$11:$D$382,$D389,$E$11:$E$382,$E389)</f>
        <v>19295.212510468187</v>
      </c>
      <c r="AR389" s="19"/>
      <c r="AT389" s="67">
        <f>SUMIFS(AT$11:AT$382,$D$11:$D$382,$D389,$E$11:$E$382,$E389)</f>
        <v>22072.898219216971</v>
      </c>
      <c r="AU389" s="19"/>
      <c r="AW389" s="67">
        <f>SUMIFS(AW$11:AW$382,$D$11:$D$382,$D389,$E$11:$E$382,$E389)</f>
        <v>23713.801779210706</v>
      </c>
      <c r="AX389" s="19"/>
      <c r="AZ389" s="67">
        <f>SUMIFS(AZ$11:AZ$382,$D$11:$D$382,$D389,$E$11:$E$382,$E389)</f>
        <v>26042.004993053491</v>
      </c>
    </row>
    <row r="390" spans="1:53" ht="18" customHeight="1" x14ac:dyDescent="0.3">
      <c r="B390" s="66" t="s">
        <v>319</v>
      </c>
      <c r="C390" s="1" t="s">
        <v>318</v>
      </c>
      <c r="D390" s="1" t="s">
        <v>43</v>
      </c>
      <c r="E390" s="1" t="s">
        <v>18</v>
      </c>
      <c r="H390" s="19"/>
      <c r="J390" s="67">
        <f>SUMIFS(J$11:J$376,$D$11:$D$376,$D390,$E$11:$E$376,$E390)</f>
        <v>16540.367394316894</v>
      </c>
      <c r="K390" s="19"/>
      <c r="M390" s="67">
        <f>SUMIFS(M$11:M$376,$D$11:$D$376,$D390,$E$11:$E$376,$E390)</f>
        <v>19880.036292094017</v>
      </c>
      <c r="N390" s="19"/>
      <c r="P390" s="67">
        <f>SUMIFS(P$11:P$382,$D$11:$D$382,$D390,$E$11:$E$382,$E390)</f>
        <v>12367.678924205269</v>
      </c>
      <c r="Q390" s="19"/>
      <c r="S390" s="67">
        <f>SUMIFS(S$11:S$382,$D$11:$D$382,$D390,$E$11:$E$382,$E390)</f>
        <v>12388.526454647792</v>
      </c>
      <c r="T390" s="19"/>
      <c r="V390" s="67">
        <f>SUMIFS(V$11:V$382,$D$11:$D$382,$D390,$E$11:$E$382,$E390)</f>
        <v>12928.98781066073</v>
      </c>
      <c r="W390" s="19"/>
      <c r="Y390" s="67">
        <f>SUMIFS(Y$11:Y$382,$D$11:$D$382,$D390,$E$11:$E$382,$E390)</f>
        <v>13898.134807386137</v>
      </c>
      <c r="Z390" s="19"/>
      <c r="AB390" s="67">
        <f>SUMIFS(AB$11:AB$382,$D$11:$D$382,$D390,$E$11:$E$382,$E390)</f>
        <v>14624.162119022723</v>
      </c>
      <c r="AC390" s="19"/>
      <c r="AE390" s="67">
        <f>SUMIFS(AE$11:AE$382,$D$11:$D$382,$D390,$E$11:$E$382,$E390)</f>
        <v>15722.224956522563</v>
      </c>
      <c r="AF390" s="19"/>
      <c r="AH390" s="67">
        <f>SUMIFS(AH$11:AH$382,$D$11:$D$382,$D390,$E$11:$E$382,$E390)</f>
        <v>16922.320234350409</v>
      </c>
      <c r="AI390" s="19"/>
      <c r="AK390" s="67">
        <f>SUMIFS(AK$11:AK$382,$D$11:$D$382,$D390,$E$11:$E$382,$E390)</f>
        <v>17443.229058904759</v>
      </c>
      <c r="AL390" s="19"/>
      <c r="AN390" s="67">
        <f>SUMIFS(AN$11:AN$382,$D$11:$D$382,$D390,$E$11:$E$382,$E390)</f>
        <v>18117.57387509153</v>
      </c>
      <c r="AO390" s="19"/>
      <c r="AQ390" s="67">
        <f>SUMIFS(AQ$11:AQ$382,$D$11:$D$382,$D390,$E$11:$E$382,$E390)</f>
        <v>16493.261631390233</v>
      </c>
      <c r="AR390" s="19"/>
      <c r="AT390" s="67">
        <f>SUMIFS(AT$11:AT$382,$D$11:$D$382,$D390,$E$11:$E$382,$E390)</f>
        <v>19972.202478893032</v>
      </c>
      <c r="AU390" s="19"/>
      <c r="AW390" s="67">
        <f>SUMIFS(AW$11:AW$382,$D$11:$D$382,$D390,$E$11:$E$382,$E390)</f>
        <v>22132.479524558636</v>
      </c>
      <c r="AX390" s="19"/>
      <c r="AZ390" s="67">
        <f>SUMIFS(AZ$11:AZ$382,$D$11:$D$382,$D390,$E$11:$E$382,$E390)</f>
        <v>24011.473480688441</v>
      </c>
    </row>
    <row r="391" spans="1:53" ht="18" customHeight="1" x14ac:dyDescent="0.3">
      <c r="B391" s="66" t="s">
        <v>320</v>
      </c>
      <c r="C391" s="1" t="s">
        <v>318</v>
      </c>
      <c r="D391" s="1" t="s">
        <v>131</v>
      </c>
      <c r="E391" s="1" t="s">
        <v>18</v>
      </c>
      <c r="H391" s="19"/>
      <c r="J391" s="67">
        <f>SUMIFS(J$11:J$376,$D$11:$D$376,$D391,$E$11:$E$376,$E391)</f>
        <v>7582.8665060342582</v>
      </c>
      <c r="K391" s="19"/>
      <c r="M391" s="67">
        <f>SUMIFS(M$11:M$376,$D$11:$D$376,$D391,$E$11:$E$376,$E391)</f>
        <v>13285.370992254069</v>
      </c>
      <c r="N391" s="19"/>
      <c r="P391" s="67">
        <f>SUMIFS(P$11:P$382,$D$11:$D$382,$D391,$E$11:$E$382,$E391)</f>
        <v>232.61164749262031</v>
      </c>
      <c r="Q391" s="19"/>
      <c r="S391" s="67">
        <f>SUMIFS(S$11:S$382,$D$11:$D$382,$D391,$E$11:$E$382,$E391)</f>
        <v>508.35429943175706</v>
      </c>
      <c r="T391" s="19"/>
      <c r="V391" s="67">
        <f>SUMIFS(V$11:V$382,$D$11:$D$382,$D391,$E$11:$E$382,$E391)</f>
        <v>626.2895378694119</v>
      </c>
      <c r="W391" s="19"/>
      <c r="Y391" s="67">
        <f>SUMIFS(Y$11:Y$382,$D$11:$D$382,$D391,$E$11:$E$382,$E391)</f>
        <v>786.70523252008275</v>
      </c>
      <c r="Z391" s="19"/>
      <c r="AB391" s="67">
        <f>SUMIFS(AB$11:AB$382,$D$11:$D$382,$D391,$E$11:$E$382,$E391)</f>
        <v>1142.3658099255188</v>
      </c>
      <c r="AC391" s="19"/>
      <c r="AE391" s="67">
        <f>SUMIFS(AE$11:AE$382,$D$11:$D$382,$D391,$E$11:$E$382,$E391)</f>
        <v>1602.6088422700425</v>
      </c>
      <c r="AF391" s="19"/>
      <c r="AH391" s="67">
        <f>SUMIFS(AH$11:AH$382,$D$11:$D$382,$D391,$E$11:$E$382,$E391)</f>
        <v>2038.7943854552207</v>
      </c>
      <c r="AI391" s="19"/>
      <c r="AK391" s="67">
        <f>SUMIFS(AK$11:AK$382,$D$11:$D$382,$D391,$E$11:$E$382,$E391)</f>
        <v>2547.2637266521192</v>
      </c>
      <c r="AL391" s="19"/>
      <c r="AN391" s="67">
        <f>SUMIFS(AN$11:AN$382,$D$11:$D$382,$D391,$E$11:$E$382,$E391)</f>
        <v>3593.4055869028689</v>
      </c>
      <c r="AO391" s="19"/>
      <c r="AQ391" s="67">
        <f>SUMIFS(AQ$11:AQ$382,$D$11:$D$382,$D391,$E$11:$E$382,$E391)</f>
        <v>8584.6475376184408</v>
      </c>
      <c r="AR391" s="19"/>
      <c r="AT391" s="67">
        <f>SUMIFS(AT$11:AT$382,$D$11:$D$382,$D391,$E$11:$E$382,$E391)</f>
        <v>13819.013782071592</v>
      </c>
      <c r="AU391" s="19"/>
      <c r="AW391" s="67">
        <f>SUMIFS(AW$11:AW$382,$D$11:$D$382,$D391,$E$11:$E$382,$E391)</f>
        <v>15946.125206658791</v>
      </c>
      <c r="AX391" s="19"/>
      <c r="AZ391" s="67">
        <f>SUMIFS(AZ$11:AZ$382,$D$11:$D$382,$D391,$E$11:$E$382,$E391)</f>
        <v>22376.122141648335</v>
      </c>
    </row>
    <row r="392" spans="1:53" ht="18" customHeight="1" x14ac:dyDescent="0.3">
      <c r="B392" s="66" t="s">
        <v>321</v>
      </c>
      <c r="C392" s="1" t="s">
        <v>318</v>
      </c>
      <c r="D392" s="1" t="s">
        <v>99</v>
      </c>
      <c r="E392" s="1" t="s">
        <v>18</v>
      </c>
      <c r="H392" s="19"/>
      <c r="J392" s="67">
        <f>SUMIFS(J$11:J$376,$D$11:$D$376,$D392,$E$11:$E$376,$E392)</f>
        <v>13273.563819233133</v>
      </c>
      <c r="K392" s="19"/>
      <c r="M392" s="67">
        <f>SUMIFS(M$11:M$376,$D$11:$D$376,$D392,$E$11:$E$376,$E392)</f>
        <v>14067.521370118329</v>
      </c>
      <c r="N392" s="19"/>
      <c r="P392" s="67">
        <f>SUMIFS(P$11:P$382,$D$11:$D$382,$D392,$E$11:$E$382,$E392)</f>
        <v>9203.627103207762</v>
      </c>
      <c r="Q392" s="19"/>
      <c r="S392" s="67">
        <f>SUMIFS(S$11:S$382,$D$11:$D$382,$D392,$E$11:$E$382,$E392)</f>
        <v>12117.390105338824</v>
      </c>
      <c r="T392" s="19"/>
      <c r="V392" s="67">
        <f>SUMIFS(V$11:V$382,$D$11:$D$382,$D392,$E$11:$E$382,$E392)</f>
        <v>13444.965603295639</v>
      </c>
      <c r="W392" s="19"/>
      <c r="Y392" s="67">
        <f>SUMIFS(Y$11:Y$382,$D$11:$D$382,$D392,$E$11:$E$382,$E392)</f>
        <v>12666.859390132124</v>
      </c>
      <c r="Z392" s="19"/>
      <c r="AB392" s="67">
        <f>SUMIFS(AB$11:AB$382,$D$11:$D$382,$D392,$E$11:$E$382,$E392)</f>
        <v>12607.904183996696</v>
      </c>
      <c r="AC392" s="19"/>
      <c r="AE392" s="67">
        <f>SUMIFS(AE$11:AE$382,$D$11:$D$382,$D392,$E$11:$E$382,$E392)</f>
        <v>12403.777137034856</v>
      </c>
      <c r="AF392" s="19"/>
      <c r="AH392" s="67">
        <f>SUMIFS(AH$11:AH$382,$D$11:$D$382,$D392,$E$11:$E$382,$E392)</f>
        <v>13165.14303241123</v>
      </c>
      <c r="AI392" s="19"/>
      <c r="AK392" s="67">
        <f>SUMIFS(AK$11:AK$382,$D$11:$D$382,$D392,$E$11:$E$382,$E392)</f>
        <v>14166.31446385315</v>
      </c>
      <c r="AL392" s="19"/>
      <c r="AN392" s="67">
        <f>SUMIFS(AN$11:AN$382,$D$11:$D$382,$D392,$E$11:$E$382,$E392)</f>
        <v>16172.075545948954</v>
      </c>
      <c r="AO392" s="19"/>
      <c r="AQ392" s="67">
        <f>SUMIFS(AQ$11:AQ$382,$D$11:$D$382,$D392,$E$11:$E$382,$E392)</f>
        <v>15711.114391609382</v>
      </c>
      <c r="AR392" s="19"/>
      <c r="AT392" s="67">
        <f>SUMIFS(AT$11:AT$382,$D$11:$D$382,$D392,$E$11:$E$382,$E392)</f>
        <v>17365.859042970314</v>
      </c>
      <c r="AU392" s="19"/>
      <c r="AW392" s="67">
        <f>SUMIFS(AW$11:AW$382,$D$11:$D$382,$D392,$E$11:$E$382,$E392)</f>
        <v>18002.814785837174</v>
      </c>
      <c r="AX392" s="19"/>
      <c r="AZ392" s="67">
        <f>SUMIFS(AZ$11:AZ$382,$D$11:$D$382,$D392,$E$11:$E$382,$E392)</f>
        <v>20385.25392001076</v>
      </c>
    </row>
    <row r="393" spans="1:53" ht="18" customHeight="1" x14ac:dyDescent="0.3">
      <c r="B393" s="66" t="s">
        <v>322</v>
      </c>
      <c r="D393"/>
      <c r="E393" s="1" t="s">
        <v>18</v>
      </c>
      <c r="H393" s="19"/>
      <c r="J393" s="67">
        <f t="shared" ref="J393:M393" si="669">J272+J310</f>
        <v>6266.0051941437505</v>
      </c>
      <c r="K393" s="19"/>
      <c r="M393" s="67">
        <f t="shared" si="669"/>
        <v>9506.1121702095024</v>
      </c>
      <c r="N393" s="19"/>
      <c r="P393" s="67">
        <f t="shared" ref="P393" si="670">P272+P310+P338</f>
        <v>7053.8738754329788</v>
      </c>
      <c r="Q393" s="19"/>
      <c r="S393" s="67">
        <f t="shared" ref="S393" si="671">S272+S310+S338</f>
        <v>4784.9769545349927</v>
      </c>
      <c r="T393" s="19"/>
      <c r="V393" s="67">
        <f t="shared" ref="V393" si="672">V272+V310+V338</f>
        <v>4322.2986793200935</v>
      </c>
      <c r="W393" s="19"/>
      <c r="Y393" s="67">
        <f t="shared" ref="Y393" si="673">Y272+Y310+Y338</f>
        <v>5159.8119010976825</v>
      </c>
      <c r="Z393" s="19"/>
      <c r="AB393" s="67">
        <f t="shared" ref="AB393" si="674">AB272+AB310+AB338</f>
        <v>4846.4805320798732</v>
      </c>
      <c r="AC393" s="19"/>
      <c r="AE393" s="67">
        <f t="shared" ref="AE393" si="675">AE272+AE310+AE338</f>
        <v>4951.8942331639355</v>
      </c>
      <c r="AF393" s="19"/>
      <c r="AH393" s="67">
        <f t="shared" ref="AH393" si="676">AH272+AH310+AH338</f>
        <v>5581.2683326644683</v>
      </c>
      <c r="AI393" s="19"/>
      <c r="AK393" s="67">
        <f t="shared" ref="AK393" si="677">AK272+AK310+AK338</f>
        <v>5392.1955903869284</v>
      </c>
      <c r="AL393" s="19"/>
      <c r="AN393" s="67">
        <f t="shared" ref="AN393" si="678">AN272+AN310+AN338</f>
        <v>5459.3788013381145</v>
      </c>
      <c r="AO393" s="19"/>
      <c r="AQ393" s="67">
        <f t="shared" ref="AQ393" si="679">AQ272+AQ310+AQ338</f>
        <v>6627.6671449085943</v>
      </c>
      <c r="AR393" s="19"/>
      <c r="AT393" s="67">
        <f t="shared" ref="AT393" si="680">AT272+AT310+AT338</f>
        <v>8635.0241541910982</v>
      </c>
      <c r="AU393" s="19"/>
      <c r="AW393" s="67">
        <f t="shared" ref="AW393" si="681">AW272+AW310+AW338</f>
        <v>12148.325902636561</v>
      </c>
      <c r="AX393" s="19"/>
      <c r="AZ393" s="67">
        <f>AZ272+AZ310+AZ338</f>
        <v>12866.920511331562</v>
      </c>
    </row>
    <row r="394" spans="1:53" ht="18" customHeight="1" x14ac:dyDescent="0.3">
      <c r="B394" s="66" t="s">
        <v>252</v>
      </c>
      <c r="C394" s="1" t="s">
        <v>318</v>
      </c>
      <c r="D394" s="1" t="s">
        <v>255</v>
      </c>
      <c r="E394" s="1" t="s">
        <v>18</v>
      </c>
      <c r="H394" s="19"/>
      <c r="J394" s="67">
        <f>SUMIFS(J$11:J$376,$D$11:$D$376,$D394,$E$11:$E$376,$E394)</f>
        <v>4500</v>
      </c>
      <c r="K394" s="19"/>
      <c r="M394" s="67">
        <f>SUMIFS(M$11:M$376,$D$11:$D$376,$D394,$E$11:$E$376,$E394)</f>
        <v>4601.4354066985652</v>
      </c>
      <c r="N394" s="19"/>
      <c r="P394" s="67">
        <f>SUMIFS(P$11:P$382,$D$11:$D$382,$D394,$E$11:$E$382,$E394)</f>
        <v>3000</v>
      </c>
      <c r="Q394" s="19"/>
      <c r="S394" s="67">
        <f>SUMIFS(S$11:S$382,$D$11:$D$382,$D394,$E$11:$E$382,$E394)</f>
        <v>3700</v>
      </c>
      <c r="T394" s="19"/>
      <c r="V394" s="67">
        <f>SUMIFS(V$11:V$382,$D$11:$D$382,$D394,$E$11:$E$382,$E394)</f>
        <v>4700</v>
      </c>
      <c r="W394" s="19"/>
      <c r="Y394" s="67">
        <f>SUMIFS(Y$11:Y$382,$D$11:$D$382,$D394,$E$11:$E$382,$E394)</f>
        <v>4575.2212389380529</v>
      </c>
      <c r="Z394" s="19"/>
      <c r="AB394" s="67">
        <f>SUMIFS(AB$11:AB$382,$D$11:$D$382,$D394,$E$11:$E$382,$E394)</f>
        <v>4570.7964601769918</v>
      </c>
      <c r="AC394" s="19"/>
      <c r="AE394" s="67">
        <f>SUMIFS(AE$11:AE$382,$D$11:$D$382,$D394,$E$11:$E$382,$E394)</f>
        <v>4672.212389380531</v>
      </c>
      <c r="AF394" s="19"/>
      <c r="AH394" s="67">
        <f>SUMIFS(AH$11:AH$382,$D$11:$D$382,$D394,$E$11:$E$382,$E394)</f>
        <v>5131.5398230088495</v>
      </c>
      <c r="AI394" s="19"/>
      <c r="AK394" s="67">
        <f>SUMIFS(AK$11:AK$382,$D$11:$D$382,$D394,$E$11:$E$382,$E394)</f>
        <v>4707.0796460176989</v>
      </c>
      <c r="AL394" s="19"/>
      <c r="AN394" s="67">
        <f>SUMIFS(AN$11:AN$382,$D$11:$D$382,$D394,$E$11:$E$382,$E394)</f>
        <v>5109.7345132743367</v>
      </c>
      <c r="AO394" s="19"/>
      <c r="AQ394" s="67">
        <f>SUMIFS(AQ$11:AQ$382,$D$11:$D$382,$D394,$E$11:$E$382,$E394)</f>
        <v>4500</v>
      </c>
      <c r="AR394" s="19"/>
      <c r="AT394" s="67">
        <f>SUMIFS(AT$11:AT$382,$D$11:$D$382,$D394,$E$11:$E$382,$E394)</f>
        <v>4583.1858407079653</v>
      </c>
      <c r="AU394" s="19"/>
      <c r="AW394" s="67">
        <f>SUMIFS(AW$11:AW$382,$D$11:$D$382,$D394,$E$11:$E$382,$E394)</f>
        <v>4897.345132743364</v>
      </c>
      <c r="AX394" s="19"/>
      <c r="AZ394" s="67">
        <f>SUMIFS(AZ$11:AZ$382,$D$11:$D$382,$D394,$E$11:$E$382,$E394)</f>
        <v>4825.2499712676708</v>
      </c>
    </row>
    <row r="395" spans="1:53" ht="18" customHeight="1" x14ac:dyDescent="0.3">
      <c r="B395" s="66" t="s">
        <v>290</v>
      </c>
      <c r="C395" s="1">
        <v>21</v>
      </c>
      <c r="D395" s="1" t="s">
        <v>234</v>
      </c>
      <c r="E395" s="1" t="s">
        <v>18</v>
      </c>
      <c r="H395" s="19"/>
      <c r="J395" s="67"/>
      <c r="K395" s="19"/>
      <c r="M395" s="67"/>
      <c r="N395" s="19"/>
      <c r="P395" s="67">
        <f>SUMIFS(P$11:P$382,$C$11:$C$382,$C395,$D$11:$D$382,$D395,$E$11:$E$382,$E395)</f>
        <v>1944.1888268156424</v>
      </c>
      <c r="Q395" s="19"/>
      <c r="S395" s="67">
        <f>SUMIFS(S$11:S$382,$C$11:$C$382,$C395,$D$11:$D$382,$D395,$E$11:$E$382,$E395)</f>
        <v>2148.5468715083798</v>
      </c>
      <c r="T395" s="19"/>
      <c r="V395" s="67">
        <f>SUMIFS(V$11:V$382,$C$11:$C$382,$C395,$D$11:$D$382,$D395,$E$11:$E$382,$E395)</f>
        <v>2274</v>
      </c>
      <c r="W395" s="19"/>
      <c r="Y395" s="67">
        <f>SUMIFS(Y$11:Y$382,$C$11:$C$382,$C395,$D$11:$D$382,$D395,$E$11:$E$382,$E395)</f>
        <v>2240</v>
      </c>
      <c r="Z395" s="19"/>
      <c r="AB395" s="67">
        <f>SUMIFS(AB$11:AB$382,$C$11:$C$382,$C395,$D$11:$D$382,$D395,$E$11:$E$382,$E395)</f>
        <v>2148</v>
      </c>
      <c r="AC395" s="19"/>
      <c r="AE395" s="67">
        <f>SUMIFS(AE$11:AE$382,$C$11:$C$382,$C395,$D$11:$D$382,$D395,$E$11:$E$382,$E395)</f>
        <v>2168</v>
      </c>
      <c r="AF395" s="19"/>
      <c r="AH395" s="67">
        <f>SUMIFS(AH$11:AH$382,$C$11:$C$382,$C395,$D$11:$D$382,$D395,$E$11:$E$382,$E395)</f>
        <v>2018</v>
      </c>
      <c r="AI395" s="19"/>
      <c r="AK395" s="67">
        <f>SUMIFS(AK$11:AK$382,$C$11:$C$382,$C395,$D$11:$D$382,$D395,$E$11:$E$382,$E395)</f>
        <v>1946</v>
      </c>
      <c r="AL395" s="19"/>
      <c r="AN395" s="67">
        <f>SUMIFS(AN$11:AN$382,$C$11:$C$382,$C395,$D$11:$D$382,$D395,$E$11:$E$382,$E395)</f>
        <v>2041</v>
      </c>
      <c r="AO395" s="19"/>
      <c r="AQ395" s="67">
        <f>SUMIFS(AQ$11:AQ$382,$C$11:$C$382,$C395,$D$11:$D$382,$D395,$E$11:$E$382,$E395)</f>
        <v>2170.6408450704225</v>
      </c>
      <c r="AR395" s="19"/>
      <c r="AT395" s="67">
        <f>SUMIFS(AT$11:AT$382,$C$11:$C$382,$C395,$D$11:$D$382,$D395,$E$11:$E$382,$E395)</f>
        <v>2624</v>
      </c>
      <c r="AU395" s="19"/>
      <c r="AW395" s="67">
        <f>SUMIFS(AW$11:AW$382,$C$11:$C$382,$C395,$D$11:$D$382,$D395,$E$11:$E$382,$E395)</f>
        <v>3096</v>
      </c>
      <c r="AX395" s="19"/>
      <c r="AZ395" s="67">
        <f>SUMIFS(AZ$11:AZ$382,$C$11:$C$382,$C395,$D$11:$D$382,$D395,$E$11:$E$382,$E395)</f>
        <v>3211.2944033935414</v>
      </c>
    </row>
    <row r="396" spans="1:53" ht="18" customHeight="1" x14ac:dyDescent="0.3">
      <c r="B396" s="68" t="s">
        <v>323</v>
      </c>
      <c r="C396" s="52"/>
      <c r="D396" s="52"/>
      <c r="E396" s="52"/>
      <c r="F396" s="52"/>
      <c r="G396" s="52"/>
      <c r="H396" s="54"/>
      <c r="I396" s="52"/>
      <c r="J396" s="56">
        <f>SUM(J389:J394)</f>
        <v>66273.231338436104</v>
      </c>
      <c r="K396" s="54"/>
      <c r="L396" s="52"/>
      <c r="M396" s="56">
        <f>SUM(M389:M395)</f>
        <v>83878.553257808191</v>
      </c>
      <c r="N396" s="54"/>
      <c r="O396" s="52"/>
      <c r="P396" s="56">
        <f>SUM(P389:P395)</f>
        <v>50681.709092190715</v>
      </c>
      <c r="Q396" s="54"/>
      <c r="R396" s="52"/>
      <c r="S396" s="56">
        <f>SUM(S389:S395)</f>
        <v>53399.161556854742</v>
      </c>
      <c r="T396" s="54"/>
      <c r="U396" s="52"/>
      <c r="V396" s="56">
        <f>SUM(V389:V395)</f>
        <v>56396.829951495987</v>
      </c>
      <c r="W396" s="54"/>
      <c r="X396" s="52"/>
      <c r="Y396" s="56">
        <f>SUM(Y389:Y395)</f>
        <v>57749.56370614982</v>
      </c>
      <c r="Z396" s="54"/>
      <c r="AA396" s="52"/>
      <c r="AB396" s="56">
        <f>SUM(AB389:AB395)</f>
        <v>58232.790556182314</v>
      </c>
      <c r="AC396" s="54"/>
      <c r="AD396" s="52"/>
      <c r="AE396" s="56">
        <f>SUM(AE389:AE395)</f>
        <v>59999.957593988649</v>
      </c>
      <c r="AF396" s="54"/>
      <c r="AG396" s="52"/>
      <c r="AH396" s="56">
        <f>SUM(AH389:AH395)</f>
        <v>64354.541560198588</v>
      </c>
      <c r="AI396" s="54"/>
      <c r="AJ396" s="52"/>
      <c r="AK396" s="56">
        <f>SUM(AK389:AK395)</f>
        <v>66851.111338733099</v>
      </c>
      <c r="AL396" s="54"/>
      <c r="AM396" s="52"/>
      <c r="AN396" s="56">
        <f>SUM(AN389:AN395)</f>
        <v>71242.54218622543</v>
      </c>
      <c r="AO396" s="54"/>
      <c r="AP396" s="52"/>
      <c r="AQ396" s="56">
        <f>SUM(AQ389:AQ395)</f>
        <v>73382.544061065259</v>
      </c>
      <c r="AR396" s="54"/>
      <c r="AS396" s="52"/>
      <c r="AT396" s="56">
        <f>SUM(AT389:AT395)</f>
        <v>89072.183518050981</v>
      </c>
      <c r="AU396" s="54"/>
      <c r="AV396" s="52"/>
      <c r="AW396" s="56">
        <f>SUM(AW389:AW395)</f>
        <v>99936.892331645227</v>
      </c>
      <c r="AX396" s="54"/>
      <c r="AY396" s="52"/>
      <c r="AZ396" s="56">
        <f>SUM(AZ389:AZ395)</f>
        <v>113718.3194213938</v>
      </c>
    </row>
    <row r="397" spans="1:53" ht="18" customHeight="1" x14ac:dyDescent="0.3">
      <c r="B397" s="69" t="s">
        <v>324</v>
      </c>
      <c r="C397" s="70"/>
      <c r="D397" s="70"/>
      <c r="E397" s="70"/>
      <c r="F397" s="70"/>
      <c r="G397" s="70"/>
      <c r="H397" s="71"/>
      <c r="I397" s="70"/>
      <c r="J397" s="72"/>
      <c r="K397" s="71"/>
      <c r="L397" s="70"/>
      <c r="M397" s="72"/>
      <c r="N397" s="71"/>
      <c r="O397" s="70"/>
      <c r="P397" s="72"/>
      <c r="Q397" s="71"/>
      <c r="R397" s="70"/>
      <c r="S397" s="72"/>
      <c r="T397" s="71"/>
      <c r="U397" s="70"/>
      <c r="V397" s="72"/>
      <c r="W397" s="71"/>
      <c r="X397" s="70"/>
      <c r="Y397" s="72"/>
      <c r="Z397" s="71"/>
      <c r="AA397" s="70"/>
      <c r="AB397" s="72"/>
      <c r="AC397" s="71"/>
      <c r="AD397" s="70"/>
      <c r="AE397" s="72"/>
      <c r="AF397" s="71"/>
      <c r="AG397" s="70"/>
      <c r="AH397" s="72"/>
      <c r="AI397" s="71"/>
      <c r="AJ397" s="70"/>
      <c r="AK397" s="72"/>
      <c r="AL397" s="71"/>
      <c r="AM397" s="70"/>
      <c r="AN397" s="72"/>
      <c r="AO397" s="71"/>
      <c r="AP397" s="70"/>
      <c r="AQ397" s="72"/>
      <c r="AR397" s="71"/>
      <c r="AS397" s="70"/>
      <c r="AT397" s="72"/>
      <c r="AU397" s="71"/>
      <c r="AV397" s="70"/>
      <c r="AW397" s="72"/>
      <c r="AX397" s="71"/>
      <c r="AY397" s="70"/>
      <c r="AZ397" s="72"/>
    </row>
    <row r="398" spans="1:53" ht="18" customHeight="1" x14ac:dyDescent="0.3">
      <c r="B398" s="66" t="s">
        <v>353</v>
      </c>
      <c r="D398"/>
      <c r="E398" s="1" t="s">
        <v>71</v>
      </c>
      <c r="H398" s="19"/>
      <c r="J398" s="67" t="e">
        <f>SUMIFS(J$11:J$382,#REF!,#REF!,#REF!,#REF!,#REF!,#REF!,#REF!,#REF!,#REF!,#REF!,#REF!,#REF!,#REF!,#REF!,#REF!,#REF!)</f>
        <v>#REF!</v>
      </c>
      <c r="K398" s="19"/>
      <c r="M398" s="67" t="e">
        <f>SUMIFS(M$11:M$382,#REF!,#REF!,#REF!,#REF!,#REF!,#REF!,#REF!,#REF!,#REF!,#REF!,#REF!,#REF!,#REF!,#REF!,#REF!,#REF!)</f>
        <v>#REF!</v>
      </c>
      <c r="N398" s="19"/>
      <c r="P398" s="67">
        <f>P66+P67+P91</f>
        <v>2091.8514084222438</v>
      </c>
      <c r="Q398" s="19"/>
      <c r="S398" s="67">
        <f t="shared" ref="S398" si="682">S66+S67+S91</f>
        <v>1983.6886579160623</v>
      </c>
      <c r="T398" s="19"/>
      <c r="V398" s="67">
        <f t="shared" ref="V398" si="683">V66+V67+V91</f>
        <v>1841.1632616247311</v>
      </c>
      <c r="W398" s="19"/>
      <c r="Y398" s="67">
        <f t="shared" ref="Y398" si="684">Y66+Y67+Y91</f>
        <v>1632.9042919347216</v>
      </c>
      <c r="Z398" s="19"/>
      <c r="AB398" s="67">
        <f t="shared" ref="AB398" si="685">AB66+AB67+AB91</f>
        <v>1205.9345291578766</v>
      </c>
      <c r="AC398" s="19"/>
      <c r="AE398" s="67">
        <f t="shared" ref="AE398" si="686">AE66+AE67+AE91</f>
        <v>1331.8224854055181</v>
      </c>
      <c r="AF398" s="19"/>
      <c r="AH398" s="67">
        <f t="shared" ref="AH398" si="687">AH66+AH67+AH91</f>
        <v>1382.2896033006407</v>
      </c>
      <c r="AI398" s="19"/>
      <c r="AK398" s="67">
        <f t="shared" ref="AK398" si="688">AK66+AK67+AK91</f>
        <v>1308.4233737292698</v>
      </c>
      <c r="AL398" s="19"/>
      <c r="AN398" s="67">
        <f t="shared" ref="AN398" si="689">AN66+AN67+AN91</f>
        <v>1088.2005293966999</v>
      </c>
      <c r="AO398" s="19"/>
      <c r="AQ398" s="67">
        <f t="shared" ref="AQ398" si="690">AQ66+AQ67+AQ91</f>
        <v>1040.9071247648878</v>
      </c>
      <c r="AR398" s="19"/>
      <c r="AT398" s="67">
        <f t="shared" ref="AT398" si="691">AT66+AT67+AT91</f>
        <v>1247.5880036636513</v>
      </c>
      <c r="AU398" s="19"/>
      <c r="AW398" s="67">
        <f t="shared" ref="AW398" si="692">AW66+AW67+AW91</f>
        <v>952.37447469778829</v>
      </c>
      <c r="AX398" s="19"/>
      <c r="AZ398" s="67">
        <f t="shared" ref="AZ398" si="693">AZ66+AZ67+AZ91</f>
        <v>934.78437631083386</v>
      </c>
    </row>
    <row r="399" spans="1:53" ht="18" customHeight="1" x14ac:dyDescent="0.3">
      <c r="B399" s="66" t="s">
        <v>150</v>
      </c>
      <c r="D399"/>
      <c r="E399" s="1" t="s">
        <v>71</v>
      </c>
      <c r="H399" s="19"/>
      <c r="J399" s="67">
        <f>J172</f>
        <v>38204.737602026507</v>
      </c>
      <c r="K399" s="19"/>
      <c r="M399" s="67">
        <f>M172</f>
        <v>34396.740735282729</v>
      </c>
      <c r="N399" s="19"/>
      <c r="P399" s="67">
        <f>P172</f>
        <v>47327.069792249102</v>
      </c>
      <c r="Q399" s="19"/>
      <c r="S399" s="67">
        <f>S172</f>
        <v>43245.20895977012</v>
      </c>
      <c r="T399" s="19"/>
      <c r="V399" s="67">
        <f>V172</f>
        <v>41215.443871954187</v>
      </c>
      <c r="W399" s="19"/>
      <c r="Y399" s="67">
        <f>Y172</f>
        <v>42278.062980997944</v>
      </c>
      <c r="Z399" s="19"/>
      <c r="AB399" s="67">
        <f>AB172</f>
        <v>46483.418213668723</v>
      </c>
      <c r="AC399" s="19"/>
      <c r="AE399" s="67">
        <f>AE172</f>
        <v>50085.22534192531</v>
      </c>
      <c r="AF399" s="19"/>
      <c r="AH399" s="67">
        <f>AH172</f>
        <v>53609.15277812042</v>
      </c>
      <c r="AI399" s="19"/>
      <c r="AK399" s="67">
        <f>AK172</f>
        <v>53625.256609705386</v>
      </c>
      <c r="AL399" s="19"/>
      <c r="AN399" s="67">
        <f>AN172</f>
        <v>53262.892694313217</v>
      </c>
      <c r="AO399" s="19"/>
      <c r="AQ399" s="67">
        <f>AQ172</f>
        <v>39542.621151828847</v>
      </c>
      <c r="AR399" s="19"/>
      <c r="AT399" s="67">
        <f>AT172</f>
        <v>37163.467636341971</v>
      </c>
      <c r="AU399" s="19"/>
      <c r="AW399" s="67">
        <f>AW172</f>
        <v>33440.115506173432</v>
      </c>
      <c r="AX399" s="19"/>
      <c r="AZ399" s="67">
        <f>AZ172</f>
        <v>38612.648505771976</v>
      </c>
    </row>
    <row r="400" spans="1:53" ht="18" customHeight="1" x14ac:dyDescent="0.3">
      <c r="B400" s="66" t="s">
        <v>325</v>
      </c>
      <c r="D400"/>
      <c r="H400" s="19"/>
      <c r="J400" s="67">
        <f>J137+J202+J112</f>
        <v>13612.272392319031</v>
      </c>
      <c r="K400" s="19"/>
      <c r="M400" s="67">
        <f>M137+M202+M112</f>
        <v>14941.036525060981</v>
      </c>
      <c r="N400" s="19"/>
      <c r="P400" s="67">
        <f>P137+P202+P112</f>
        <v>15384.248319090395</v>
      </c>
      <c r="Q400" s="19"/>
      <c r="S400" s="67">
        <f>S137+S202+S112</f>
        <v>14387.743697657641</v>
      </c>
      <c r="T400" s="19"/>
      <c r="V400" s="67">
        <f>V137+V202+V112</f>
        <v>13816.91903071313</v>
      </c>
      <c r="W400" s="19"/>
      <c r="Y400" s="67">
        <f>Y137+Y202+Y112</f>
        <v>13178.763141666373</v>
      </c>
      <c r="Z400" s="19"/>
      <c r="AB400" s="67">
        <f>AB137+AB202+AB112</f>
        <v>13890.530206641975</v>
      </c>
      <c r="AC400" s="19"/>
      <c r="AE400" s="67">
        <f>AE137+AE202+AE112</f>
        <v>14871.077964571426</v>
      </c>
      <c r="AF400" s="19"/>
      <c r="AH400" s="67">
        <f>AH137+AH202+AH112</f>
        <v>15605.142423151121</v>
      </c>
      <c r="AI400" s="19"/>
      <c r="AK400" s="67">
        <f>AK137+AK202+AK112</f>
        <v>16524.679598956522</v>
      </c>
      <c r="AL400" s="19"/>
      <c r="AN400" s="67">
        <f>AN137+AN202+AN112</f>
        <v>17453.455508673265</v>
      </c>
      <c r="AO400" s="19"/>
      <c r="AQ400" s="67">
        <f>AQ137+AQ202+AQ112</f>
        <v>14647.429884260129</v>
      </c>
      <c r="AR400" s="19"/>
      <c r="AT400" s="67">
        <f>AT137+AT202+AT112</f>
        <v>16154.54617457377</v>
      </c>
      <c r="AU400" s="19"/>
      <c r="AW400" s="67">
        <f>AW137+AW202+AW112</f>
        <v>14658.694705590164</v>
      </c>
      <c r="AX400" s="19"/>
      <c r="AZ400" s="67">
        <f>AZ137+AZ202+AZ112</f>
        <v>16108.614974289443</v>
      </c>
    </row>
    <row r="401" spans="1:52" ht="18" customHeight="1" x14ac:dyDescent="0.3">
      <c r="B401" s="66" t="s">
        <v>190</v>
      </c>
      <c r="D401"/>
      <c r="E401" s="1" t="s">
        <v>71</v>
      </c>
      <c r="H401" s="19"/>
      <c r="J401" s="67">
        <f>J231</f>
        <v>4455.0972838310699</v>
      </c>
      <c r="K401" s="19"/>
      <c r="M401" s="67">
        <f>M231</f>
        <v>3539.4761529119432</v>
      </c>
      <c r="N401" s="19"/>
      <c r="P401" s="67">
        <f>P231</f>
        <v>3828.281425273718</v>
      </c>
      <c r="Q401" s="19"/>
      <c r="S401" s="67">
        <f>S231</f>
        <v>3007.2440208316771</v>
      </c>
      <c r="T401" s="19"/>
      <c r="V401" s="67">
        <f>V231</f>
        <v>2882.4030545431551</v>
      </c>
      <c r="W401" s="19"/>
      <c r="Y401" s="67">
        <f>Y231</f>
        <v>2224.7478103921749</v>
      </c>
      <c r="Z401" s="19"/>
      <c r="AB401" s="67">
        <f>AB231</f>
        <v>2656.1249028130183</v>
      </c>
      <c r="AC401" s="19"/>
      <c r="AE401" s="67">
        <f>AE231</f>
        <v>4166.8651910000008</v>
      </c>
      <c r="AF401" s="19"/>
      <c r="AH401" s="67">
        <f>AH231</f>
        <v>3706.9496785500251</v>
      </c>
      <c r="AI401" s="19"/>
      <c r="AK401" s="67">
        <f>AK231</f>
        <v>3764.8790835722393</v>
      </c>
      <c r="AL401" s="19"/>
      <c r="AN401" s="67">
        <f>AN231</f>
        <v>4743.2475028321351</v>
      </c>
      <c r="AO401" s="19"/>
      <c r="AQ401" s="67">
        <f>AQ231</f>
        <v>3237.876153240486</v>
      </c>
      <c r="AR401" s="19"/>
      <c r="AT401" s="67">
        <f>AT231</f>
        <v>2583.217982761078</v>
      </c>
      <c r="AU401" s="19"/>
      <c r="AW401" s="67">
        <f>AW231</f>
        <v>3132.9345333284919</v>
      </c>
      <c r="AX401" s="19"/>
      <c r="AZ401" s="67">
        <f>AZ231</f>
        <v>3551.9511133061342</v>
      </c>
    </row>
    <row r="402" spans="1:52" ht="18" customHeight="1" x14ac:dyDescent="0.3">
      <c r="B402" s="66" t="s">
        <v>326</v>
      </c>
      <c r="D402"/>
      <c r="E402" s="1" t="s">
        <v>71</v>
      </c>
      <c r="H402" s="19"/>
      <c r="J402" s="67">
        <f>J377+J351+J337+J341+SUM(J325:J327)+J154</f>
        <v>850.12180335760468</v>
      </c>
      <c r="K402" s="19"/>
      <c r="M402" s="67">
        <f>M377+M351+M337+M341+SUM(M325:M327)+M154</f>
        <v>1273.1291275244216</v>
      </c>
      <c r="N402" s="19"/>
      <c r="P402" s="67">
        <f>P377+P351+P337+P341+SUM(P325:P327)+P154</f>
        <v>2494.3753780511929</v>
      </c>
      <c r="Q402" s="19"/>
      <c r="S402" s="67">
        <f>S377+S351+S337+S341+SUM(S325:S327)+S154</f>
        <v>2279.4083218745586</v>
      </c>
      <c r="T402" s="19"/>
      <c r="V402" s="67">
        <f>V377+V351+V337+V341+SUM(V325:V327)+V154</f>
        <v>2084.3646253450906</v>
      </c>
      <c r="W402" s="19"/>
      <c r="Y402" s="67">
        <f>Y377+Y351+Y337+Y341+SUM(Y325:Y327)+Y154</f>
        <v>1414.3284868669157</v>
      </c>
      <c r="Z402" s="19"/>
      <c r="AB402" s="67">
        <f>AB377+AB351+AB337+AB341+SUM(AB325:AB327)+AB154</f>
        <v>1360.0530186349013</v>
      </c>
      <c r="AC402" s="19"/>
      <c r="AE402" s="67">
        <f>AE377+AE351+AE337+AE341+SUM(AE325:AE327)+AE154</f>
        <v>1979.7906062317988</v>
      </c>
      <c r="AF402" s="19"/>
      <c r="AH402" s="67">
        <f>AH377+AH351+AH337+AH341+SUM(AH325:AH327)+AH154</f>
        <v>1447.2533129904791</v>
      </c>
      <c r="AI402" s="19"/>
      <c r="AK402" s="67">
        <f>AK377+AK351+AK337+AK341+SUM(AK325:AK327)+AK154</f>
        <v>1373.1821737122127</v>
      </c>
      <c r="AL402" s="19"/>
      <c r="AN402" s="67">
        <f>AN377+AN351+AN337+AN341+SUM(AN325:AN327)+AN154</f>
        <v>1008.4622819254488</v>
      </c>
      <c r="AO402" s="19"/>
      <c r="AQ402" s="67">
        <f>AQ377+AQ351+AQ337+AQ341+SUM(AQ325:AQ327)+AQ154</f>
        <v>700.90862675760457</v>
      </c>
      <c r="AR402" s="19"/>
      <c r="AT402" s="67">
        <f>AT377+AT351+AT337+AT341+SUM(AT325:AT327)+AT154</f>
        <v>1077.4472709244219</v>
      </c>
      <c r="AU402" s="19"/>
      <c r="AW402" s="67">
        <f>AW377+AW351+AW337+AW341+SUM(AW325:AW327)+AW154</f>
        <v>759.39464305269087</v>
      </c>
      <c r="AX402" s="19"/>
      <c r="AZ402" s="67">
        <f>AZ377+AZ351+AZ337+AZ341+SUM(AZ325:AZ327)+AZ154</f>
        <v>794.84786305269074</v>
      </c>
    </row>
    <row r="403" spans="1:52" ht="18" customHeight="1" x14ac:dyDescent="0.3">
      <c r="B403" s="68" t="s">
        <v>327</v>
      </c>
      <c r="C403" s="52"/>
      <c r="D403" s="52"/>
      <c r="E403" s="52"/>
      <c r="F403" s="52"/>
      <c r="G403" s="52"/>
      <c r="H403" s="54"/>
      <c r="I403" s="52"/>
      <c r="J403" s="73" t="e">
        <f t="shared" ref="J403:M403" si="694">SUM(J398:J402)</f>
        <v>#REF!</v>
      </c>
      <c r="K403" s="54"/>
      <c r="L403" s="52"/>
      <c r="M403" s="73" t="e">
        <f t="shared" si="694"/>
        <v>#REF!</v>
      </c>
      <c r="N403" s="54"/>
      <c r="O403" s="52"/>
      <c r="P403" s="73">
        <f t="shared" ref="P403" si="695">SUM(P398:P402)</f>
        <v>71125.826323086643</v>
      </c>
      <c r="Q403" s="54"/>
      <c r="R403" s="52"/>
      <c r="S403" s="73">
        <f t="shared" ref="S403" si="696">SUM(S398:S402)</f>
        <v>64903.293658050061</v>
      </c>
      <c r="T403" s="54"/>
      <c r="U403" s="52"/>
      <c r="V403" s="73">
        <f t="shared" ref="V403" si="697">SUM(V398:V402)</f>
        <v>61840.293844180291</v>
      </c>
      <c r="W403" s="54"/>
      <c r="X403" s="52"/>
      <c r="Y403" s="73">
        <f t="shared" ref="Y403" si="698">SUM(Y398:Y402)</f>
        <v>60728.806711858124</v>
      </c>
      <c r="Z403" s="54"/>
      <c r="AA403" s="52"/>
      <c r="AB403" s="73">
        <f t="shared" ref="AB403" si="699">SUM(AB398:AB402)</f>
        <v>65596.060870916495</v>
      </c>
      <c r="AC403" s="54"/>
      <c r="AD403" s="52"/>
      <c r="AE403" s="73">
        <f t="shared" ref="AE403" si="700">SUM(AE398:AE402)</f>
        <v>72434.781589134043</v>
      </c>
      <c r="AF403" s="54"/>
      <c r="AG403" s="52"/>
      <c r="AH403" s="73">
        <f t="shared" ref="AH403" si="701">SUM(AH398:AH402)</f>
        <v>75750.78779611268</v>
      </c>
      <c r="AI403" s="54"/>
      <c r="AJ403" s="52"/>
      <c r="AK403" s="73">
        <f t="shared" ref="AK403" si="702">SUM(AK398:AK402)</f>
        <v>76596.420839675615</v>
      </c>
      <c r="AL403" s="54"/>
      <c r="AM403" s="52"/>
      <c r="AN403" s="73">
        <f t="shared" ref="AN403" si="703">SUM(AN398:AN402)</f>
        <v>77556.258517140755</v>
      </c>
      <c r="AO403" s="54"/>
      <c r="AP403" s="52"/>
      <c r="AQ403" s="73">
        <f t="shared" ref="AQ403" si="704">SUM(AQ398:AQ402)</f>
        <v>59169.742940851953</v>
      </c>
      <c r="AR403" s="54"/>
      <c r="AS403" s="52"/>
      <c r="AT403" s="73">
        <f t="shared" ref="AT403" si="705">SUM(AT398:AT402)</f>
        <v>58226.267068264897</v>
      </c>
      <c r="AU403" s="54"/>
      <c r="AV403" s="52"/>
      <c r="AW403" s="73">
        <f t="shared" ref="AW403" si="706">SUM(AW398:AW402)</f>
        <v>52943.51386284257</v>
      </c>
      <c r="AX403" s="54"/>
      <c r="AY403" s="52"/>
      <c r="AZ403" s="73">
        <f t="shared" ref="AZ403" si="707">SUM(AZ398:AZ402)</f>
        <v>60002.846832731069</v>
      </c>
    </row>
    <row r="404" spans="1:52" ht="28.4" customHeight="1" outlineLevel="1" x14ac:dyDescent="0.3">
      <c r="A404" s="17"/>
      <c r="B404" s="55" t="s">
        <v>328</v>
      </c>
      <c r="H404" s="19"/>
      <c r="J404" s="56"/>
      <c r="K404" s="19"/>
      <c r="M404" s="56"/>
      <c r="N404" s="19"/>
      <c r="P404" s="56"/>
      <c r="Q404" s="19"/>
      <c r="S404" s="56"/>
      <c r="T404" s="19"/>
      <c r="V404" s="56"/>
      <c r="W404" s="19"/>
      <c r="Y404" s="56"/>
      <c r="Z404" s="19"/>
      <c r="AB404" s="56"/>
      <c r="AC404" s="19"/>
      <c r="AE404" s="56"/>
      <c r="AF404" s="19"/>
      <c r="AH404" s="56"/>
      <c r="AI404" s="19"/>
      <c r="AK404" s="56"/>
      <c r="AL404" s="19"/>
      <c r="AN404" s="56"/>
      <c r="AO404" s="19"/>
      <c r="AQ404" s="56"/>
      <c r="AR404" s="19"/>
      <c r="AT404" s="56"/>
      <c r="AU404" s="19"/>
      <c r="AW404" s="56"/>
      <c r="AX404" s="19"/>
      <c r="AZ404" s="56"/>
    </row>
    <row r="405" spans="1:52" ht="18" customHeight="1" outlineLevel="1" x14ac:dyDescent="0.3">
      <c r="B405" s="74" t="s">
        <v>329</v>
      </c>
      <c r="C405" s="75"/>
      <c r="D405" s="75"/>
      <c r="E405" s="75"/>
      <c r="F405" s="75"/>
      <c r="G405" s="75"/>
      <c r="H405" s="76"/>
      <c r="I405" s="75"/>
      <c r="J405" s="77"/>
      <c r="K405" s="76"/>
      <c r="L405" s="75"/>
      <c r="M405" s="77"/>
      <c r="N405" s="76"/>
      <c r="O405" s="75"/>
      <c r="P405" s="77"/>
      <c r="Q405" s="76"/>
      <c r="R405" s="75"/>
      <c r="S405" s="77"/>
      <c r="T405" s="76"/>
      <c r="U405" s="75"/>
      <c r="V405" s="77"/>
      <c r="W405" s="76"/>
      <c r="X405" s="75"/>
      <c r="Y405" s="77"/>
      <c r="Z405" s="76"/>
      <c r="AA405" s="75"/>
      <c r="AB405" s="77"/>
      <c r="AC405" s="76"/>
      <c r="AD405" s="75"/>
      <c r="AE405" s="77"/>
      <c r="AF405" s="76"/>
      <c r="AG405" s="75"/>
      <c r="AH405" s="77"/>
      <c r="AI405" s="76"/>
      <c r="AJ405" s="75"/>
      <c r="AK405" s="77"/>
      <c r="AL405" s="76"/>
      <c r="AM405" s="75"/>
      <c r="AN405" s="77"/>
      <c r="AO405" s="76"/>
      <c r="AP405" s="75"/>
      <c r="AQ405" s="77"/>
      <c r="AR405" s="76"/>
      <c r="AS405" s="75"/>
      <c r="AT405" s="77"/>
      <c r="AU405" s="76"/>
      <c r="AV405" s="75"/>
      <c r="AW405" s="77"/>
      <c r="AX405" s="76"/>
      <c r="AY405" s="75"/>
      <c r="AZ405" s="77"/>
    </row>
    <row r="406" spans="1:52" ht="18" customHeight="1" outlineLevel="1" x14ac:dyDescent="0.3">
      <c r="B406" s="66" t="s">
        <v>330</v>
      </c>
      <c r="C406" s="1">
        <v>1</v>
      </c>
      <c r="D406" s="1" t="s">
        <v>318</v>
      </c>
      <c r="E406" s="1" t="s">
        <v>318</v>
      </c>
      <c r="H406" s="19"/>
      <c r="J406" s="67">
        <f t="shared" ref="J406:J427" si="708">SUMIFS(J$11:J$382,$C$11:$C$382,$C406,$D$11:$D$382,$D406,$E$11:$E$382,$E406)</f>
        <v>69185.534720870375</v>
      </c>
      <c r="K406" s="19"/>
      <c r="M406" s="67">
        <f t="shared" ref="M406:M427" si="709">SUMIFS(M$11:M$382,$C$11:$C$382,$C406,$D$11:$D$382,$D406,$E$11:$E$382,$E406)</f>
        <v>88109.974202984129</v>
      </c>
      <c r="N406" s="19"/>
      <c r="P406" s="67">
        <f t="shared" ref="P406:P427" si="710">SUMIFS(P$11:P$382,$C$11:$C$382,$C406,$D$11:$D$382,$D406,$E$11:$E$382,$E406)</f>
        <v>86377.373885019188</v>
      </c>
      <c r="Q406" s="19"/>
      <c r="S406" s="67">
        <f t="shared" ref="S406:S427" si="711">SUMIFS(S$11:S$382,$C$11:$C$382,$C406,$D$11:$D$382,$D406,$E$11:$E$382,$E406)</f>
        <v>87007.530803199246</v>
      </c>
      <c r="T406" s="19"/>
      <c r="V406" s="67">
        <f t="shared" ref="V406:V427" si="712">SUMIFS(V$11:V$382,$C$11:$C$382,$C406,$D$11:$D$382,$D406,$E$11:$E$382,$E406)</f>
        <v>81687.754547119199</v>
      </c>
      <c r="W406" s="19"/>
      <c r="Y406" s="67">
        <f t="shared" ref="Y406:Y427" si="713">SUMIFS(Y$11:Y$382,$C$11:$C$382,$C406,$D$11:$D$382,$D406,$E$11:$E$382,$E406)</f>
        <v>75219.607339708615</v>
      </c>
      <c r="Z406" s="19"/>
      <c r="AB406" s="67">
        <f t="shared" ref="AB406:AB427" si="714">SUMIFS(AB$11:AB$382,$C$11:$C$382,$C406,$D$11:$D$382,$D406,$E$11:$E$382,$E406)</f>
        <v>68870.683981313879</v>
      </c>
      <c r="AC406" s="19"/>
      <c r="AE406" s="67">
        <f t="shared" ref="AE406:AE427" si="715">SUMIFS(AE$11:AE$382,$C$11:$C$382,$C406,$D$11:$D$382,$D406,$E$11:$E$382,$E406)</f>
        <v>69595.676704574667</v>
      </c>
      <c r="AF406" s="19"/>
      <c r="AH406" s="67">
        <f t="shared" ref="AH406:AH427" si="716">SUMIFS(AH$11:AH$382,$C$11:$C$382,$C406,$D$11:$D$382,$D406,$E$11:$E$382,$E406)</f>
        <v>76070.417656624413</v>
      </c>
      <c r="AI406" s="19"/>
      <c r="AK406" s="67">
        <f t="shared" ref="AK406:AK427" si="717">SUMIFS(AK$11:AK$382,$C$11:$C$382,$C406,$D$11:$D$382,$D406,$E$11:$E$382,$E406)</f>
        <v>81406.424056163014</v>
      </c>
      <c r="AL406" s="19"/>
      <c r="AN406" s="67">
        <f t="shared" ref="AN406:AN427" si="718">SUMIFS(AN$11:AN$382,$C$11:$C$382,$C406,$D$11:$D$382,$D406,$E$11:$E$382,$E406)</f>
        <v>85928.491913224978</v>
      </c>
      <c r="AO406" s="19"/>
      <c r="AQ406" s="67">
        <f t="shared" ref="AQ406:AQ427" si="719">SUMIFS(AQ$11:AQ$382,$C$11:$C$382,$C406,$D$11:$D$382,$D406,$E$11:$E$382,$E406)</f>
        <v>75812.650647976174</v>
      </c>
      <c r="AR406" s="19"/>
      <c r="AT406" s="67">
        <f t="shared" ref="AT406:AT427" si="720">SUMIFS(AT$11:AT$382,$C$11:$C$382,$C406,$D$11:$D$382,$D406,$E$11:$E$382,$E406)</f>
        <v>87991.13909094769</v>
      </c>
      <c r="AU406" s="19"/>
      <c r="AW406" s="67">
        <f t="shared" ref="AW406:AW427" si="721">SUMIFS(AW$11:AW$382,$C$11:$C$382,$C406,$D$11:$D$382,$D406,$E$11:$E$382,$E406)</f>
        <v>92330.286793030391</v>
      </c>
      <c r="AX406" s="19"/>
      <c r="AZ406" s="67">
        <f t="shared" ref="AZ406:AZ427" si="722">SUMIFS(AZ$11:AZ$382,$C$11:$C$382,$C406,$D$11:$D$382,$D406,$E$11:$E$382,$E406)</f>
        <v>95356.334810660599</v>
      </c>
    </row>
    <row r="407" spans="1:52" ht="18" customHeight="1" outlineLevel="1" x14ac:dyDescent="0.3">
      <c r="B407" s="66" t="s">
        <v>40</v>
      </c>
      <c r="C407" s="1">
        <v>2</v>
      </c>
      <c r="D407" s="1" t="s">
        <v>318</v>
      </c>
      <c r="E407" s="1" t="s">
        <v>318</v>
      </c>
      <c r="H407" s="19"/>
      <c r="J407" s="67">
        <f t="shared" si="708"/>
        <v>47403.639796056232</v>
      </c>
      <c r="K407" s="19"/>
      <c r="M407" s="67">
        <f t="shared" si="709"/>
        <v>52224.349427831243</v>
      </c>
      <c r="N407" s="19"/>
      <c r="P407" s="67">
        <f t="shared" si="710"/>
        <v>45226.218730965811</v>
      </c>
      <c r="Q407" s="19"/>
      <c r="S407" s="67">
        <f t="shared" si="711"/>
        <v>45924.828357169768</v>
      </c>
      <c r="T407" s="19"/>
      <c r="V407" s="67">
        <f t="shared" si="712"/>
        <v>45722.635401949512</v>
      </c>
      <c r="W407" s="19"/>
      <c r="Y407" s="67">
        <f t="shared" si="713"/>
        <v>47146.060277445642</v>
      </c>
      <c r="Z407" s="19"/>
      <c r="AB407" s="67">
        <f t="shared" si="714"/>
        <v>47103.253093799722</v>
      </c>
      <c r="AC407" s="19"/>
      <c r="AE407" s="67">
        <f t="shared" si="715"/>
        <v>48214.645613744367</v>
      </c>
      <c r="AF407" s="19"/>
      <c r="AH407" s="67">
        <f t="shared" si="716"/>
        <v>49671.211268238243</v>
      </c>
      <c r="AI407" s="19"/>
      <c r="AK407" s="67">
        <f t="shared" si="717"/>
        <v>50024.200330419117</v>
      </c>
      <c r="AL407" s="19"/>
      <c r="AN407" s="67">
        <f t="shared" si="718"/>
        <v>50661.854825925198</v>
      </c>
      <c r="AO407" s="19"/>
      <c r="AQ407" s="67">
        <f t="shared" si="719"/>
        <v>47408.475232750381</v>
      </c>
      <c r="AR407" s="19"/>
      <c r="AT407" s="67">
        <f t="shared" si="720"/>
        <v>56593.032079062788</v>
      </c>
      <c r="AU407" s="19"/>
      <c r="AW407" s="67">
        <f t="shared" si="721"/>
        <v>63605.205582740935</v>
      </c>
      <c r="AX407" s="19"/>
      <c r="AZ407" s="67">
        <f t="shared" si="722"/>
        <v>69048.955287286502</v>
      </c>
    </row>
    <row r="408" spans="1:52" ht="18" customHeight="1" outlineLevel="1" x14ac:dyDescent="0.3">
      <c r="B408" s="66" t="s">
        <v>83</v>
      </c>
      <c r="C408" s="1">
        <v>3</v>
      </c>
      <c r="D408" s="1" t="s">
        <v>318</v>
      </c>
      <c r="E408" s="1" t="s">
        <v>318</v>
      </c>
      <c r="H408" s="19"/>
      <c r="J408" s="67">
        <f t="shared" si="708"/>
        <v>30128.648892211702</v>
      </c>
      <c r="K408" s="19"/>
      <c r="M408" s="67">
        <f t="shared" si="709"/>
        <v>33200.865572487877</v>
      </c>
      <c r="N408" s="19"/>
      <c r="P408" s="67">
        <f t="shared" si="710"/>
        <v>30537.267377050353</v>
      </c>
      <c r="Q408" s="19"/>
      <c r="S408" s="67">
        <f t="shared" si="711"/>
        <v>30887.968582405163</v>
      </c>
      <c r="T408" s="19"/>
      <c r="V408" s="67">
        <f t="shared" si="712"/>
        <v>30807.557209002312</v>
      </c>
      <c r="W408" s="19"/>
      <c r="Y408" s="67">
        <f t="shared" si="713"/>
        <v>30730.72734778974</v>
      </c>
      <c r="Z408" s="19"/>
      <c r="AB408" s="67">
        <f t="shared" si="714"/>
        <v>30884.164162172863</v>
      </c>
      <c r="AC408" s="19"/>
      <c r="AE408" s="67">
        <f t="shared" si="715"/>
        <v>31370.795573698932</v>
      </c>
      <c r="AF408" s="19"/>
      <c r="AH408" s="67">
        <f t="shared" si="716"/>
        <v>32217.948552193146</v>
      </c>
      <c r="AI408" s="19"/>
      <c r="AK408" s="67">
        <f t="shared" si="717"/>
        <v>32650.447331375235</v>
      </c>
      <c r="AL408" s="19"/>
      <c r="AN408" s="67">
        <f t="shared" si="718"/>
        <v>33283.797296899509</v>
      </c>
      <c r="AO408" s="19"/>
      <c r="AQ408" s="67">
        <f t="shared" si="719"/>
        <v>30472.953429441699</v>
      </c>
      <c r="AR408" s="19"/>
      <c r="AT408" s="67">
        <f t="shared" si="720"/>
        <v>33561.125647447872</v>
      </c>
      <c r="AU408" s="19"/>
      <c r="AW408" s="67">
        <f t="shared" si="721"/>
        <v>37211.642194407825</v>
      </c>
      <c r="AX408" s="19"/>
      <c r="AZ408" s="67">
        <f t="shared" si="722"/>
        <v>40211.691509415083</v>
      </c>
    </row>
    <row r="409" spans="1:52" ht="18" customHeight="1" outlineLevel="1" x14ac:dyDescent="0.3">
      <c r="B409" s="66" t="s">
        <v>96</v>
      </c>
      <c r="C409" s="1">
        <v>4</v>
      </c>
      <c r="D409" s="1" t="s">
        <v>318</v>
      </c>
      <c r="E409" s="1" t="s">
        <v>318</v>
      </c>
      <c r="H409" s="19"/>
      <c r="J409" s="67">
        <f t="shared" si="708"/>
        <v>5290.96</v>
      </c>
      <c r="K409" s="19"/>
      <c r="M409" s="67">
        <f t="shared" si="709"/>
        <v>5783.96</v>
      </c>
      <c r="N409" s="19"/>
      <c r="P409" s="67">
        <f t="shared" si="710"/>
        <v>5152.3210714437746</v>
      </c>
      <c r="Q409" s="19"/>
      <c r="S409" s="67">
        <f t="shared" si="711"/>
        <v>7086.0670472374895</v>
      </c>
      <c r="T409" s="19"/>
      <c r="V409" s="67">
        <f t="shared" si="712"/>
        <v>8111.0492479031682</v>
      </c>
      <c r="W409" s="19"/>
      <c r="Y409" s="67">
        <f t="shared" si="713"/>
        <v>7317.4078138716623</v>
      </c>
      <c r="Z409" s="19"/>
      <c r="AB409" s="67">
        <f t="shared" si="714"/>
        <v>6696.5108955877822</v>
      </c>
      <c r="AC409" s="19"/>
      <c r="AE409" s="67">
        <f t="shared" si="715"/>
        <v>5554.1091639974866</v>
      </c>
      <c r="AF409" s="19"/>
      <c r="AH409" s="67">
        <f t="shared" si="716"/>
        <v>5193.0227232291372</v>
      </c>
      <c r="AI409" s="19"/>
      <c r="AK409" s="67">
        <f t="shared" si="717"/>
        <v>5449.1523465703976</v>
      </c>
      <c r="AL409" s="19"/>
      <c r="AN409" s="67">
        <f t="shared" si="718"/>
        <v>6177.1660649819496</v>
      </c>
      <c r="AO409" s="19"/>
      <c r="AQ409" s="67">
        <f t="shared" si="719"/>
        <v>5270</v>
      </c>
      <c r="AR409" s="19"/>
      <c r="AT409" s="67">
        <f t="shared" si="720"/>
        <v>5847</v>
      </c>
      <c r="AU409" s="19"/>
      <c r="AW409" s="67">
        <f t="shared" si="721"/>
        <v>5655.2416369562734</v>
      </c>
      <c r="AX409" s="19"/>
      <c r="AZ409" s="67">
        <f t="shared" si="722"/>
        <v>6139.1191903169856</v>
      </c>
    </row>
    <row r="410" spans="1:52" ht="18" customHeight="1" outlineLevel="1" x14ac:dyDescent="0.3">
      <c r="B410" s="66" t="s">
        <v>108</v>
      </c>
      <c r="C410" s="1">
        <v>5</v>
      </c>
      <c r="D410" s="1" t="s">
        <v>318</v>
      </c>
      <c r="E410" s="1" t="s">
        <v>318</v>
      </c>
      <c r="H410" s="19"/>
      <c r="J410" s="67">
        <f t="shared" si="708"/>
        <v>6170.7827797944346</v>
      </c>
      <c r="K410" s="19"/>
      <c r="M410" s="67">
        <f t="shared" si="709"/>
        <v>6572.3052409422962</v>
      </c>
      <c r="N410" s="19"/>
      <c r="P410" s="67">
        <f t="shared" si="710"/>
        <v>4093.2644667705099</v>
      </c>
      <c r="Q410" s="19"/>
      <c r="S410" s="67">
        <f t="shared" si="711"/>
        <v>5544.298638436313</v>
      </c>
      <c r="T410" s="19"/>
      <c r="V410" s="67">
        <f t="shared" si="712"/>
        <v>5469.0919595441455</v>
      </c>
      <c r="W410" s="19"/>
      <c r="Y410" s="67">
        <f t="shared" si="713"/>
        <v>5184.6499441265805</v>
      </c>
      <c r="Z410" s="19"/>
      <c r="AB410" s="67">
        <f t="shared" si="714"/>
        <v>5576.8421444122187</v>
      </c>
      <c r="AC410" s="19"/>
      <c r="AE410" s="67">
        <f t="shared" si="715"/>
        <v>6447.6576760025137</v>
      </c>
      <c r="AF410" s="19"/>
      <c r="AH410" s="67">
        <f t="shared" si="716"/>
        <v>7182.4305057708634</v>
      </c>
      <c r="AI410" s="19"/>
      <c r="AK410" s="67">
        <f t="shared" si="717"/>
        <v>7937.4270942896028</v>
      </c>
      <c r="AL410" s="19"/>
      <c r="AN410" s="67">
        <f t="shared" si="718"/>
        <v>9072.2601014180509</v>
      </c>
      <c r="AO410" s="19"/>
      <c r="AQ410" s="67">
        <f t="shared" si="719"/>
        <v>8416.7005872500013</v>
      </c>
      <c r="AR410" s="19"/>
      <c r="AT410" s="67">
        <f t="shared" si="720"/>
        <v>9729.6016</v>
      </c>
      <c r="AU410" s="19"/>
      <c r="AW410" s="67">
        <f t="shared" si="721"/>
        <v>9846.5265065139174</v>
      </c>
      <c r="AX410" s="19"/>
      <c r="AZ410" s="67">
        <f t="shared" si="722"/>
        <v>11485.083207000116</v>
      </c>
    </row>
    <row r="411" spans="1:52" ht="18" customHeight="1" outlineLevel="1" x14ac:dyDescent="0.3">
      <c r="B411" s="66" t="s">
        <v>128</v>
      </c>
      <c r="C411" s="1">
        <v>6</v>
      </c>
      <c r="D411" s="1" t="s">
        <v>318</v>
      </c>
      <c r="E411" s="1" t="s">
        <v>318</v>
      </c>
      <c r="H411" s="19"/>
      <c r="J411" s="67">
        <f t="shared" si="708"/>
        <v>246.72120659584698</v>
      </c>
      <c r="K411" s="19"/>
      <c r="M411" s="67">
        <f t="shared" si="709"/>
        <v>563.84921359312636</v>
      </c>
      <c r="N411" s="19"/>
      <c r="P411" s="67">
        <f t="shared" si="710"/>
        <v>29.736073461538464</v>
      </c>
      <c r="Q411" s="19"/>
      <c r="S411" s="67">
        <f t="shared" si="711"/>
        <v>133.36028461538461</v>
      </c>
      <c r="T411" s="19"/>
      <c r="V411" s="67">
        <f t="shared" si="712"/>
        <v>79.194012884615375</v>
      </c>
      <c r="W411" s="19"/>
      <c r="Y411" s="67">
        <f t="shared" si="713"/>
        <v>100.01551288461536</v>
      </c>
      <c r="Z411" s="19"/>
      <c r="AB411" s="67">
        <f t="shared" si="714"/>
        <v>95.015597884615374</v>
      </c>
      <c r="AC411" s="19"/>
      <c r="AE411" s="67">
        <f t="shared" si="715"/>
        <v>130.8701226346154</v>
      </c>
      <c r="AF411" s="19"/>
      <c r="AH411" s="67">
        <f t="shared" si="716"/>
        <v>129.06876525000001</v>
      </c>
      <c r="AI411" s="19"/>
      <c r="AK411" s="67">
        <f t="shared" si="717"/>
        <v>187.33951000000002</v>
      </c>
      <c r="AL411" s="19"/>
      <c r="AN411" s="67">
        <f t="shared" si="718"/>
        <v>150.54867999999999</v>
      </c>
      <c r="AO411" s="19"/>
      <c r="AQ411" s="67">
        <f t="shared" si="719"/>
        <v>243.05265811688082</v>
      </c>
      <c r="AR411" s="19"/>
      <c r="AT411" s="67">
        <f t="shared" si="720"/>
        <v>708.73037679411345</v>
      </c>
      <c r="AU411" s="19"/>
      <c r="AW411" s="67">
        <f t="shared" si="721"/>
        <v>788.40575401166348</v>
      </c>
      <c r="AX411" s="19"/>
      <c r="AZ411" s="67">
        <f t="shared" si="722"/>
        <v>1365.9021992049613</v>
      </c>
    </row>
    <row r="412" spans="1:52" ht="18" customHeight="1" outlineLevel="1" x14ac:dyDescent="0.3">
      <c r="B412" s="66" t="s">
        <v>142</v>
      </c>
      <c r="C412" s="1">
        <v>7</v>
      </c>
      <c r="D412" s="1" t="s">
        <v>318</v>
      </c>
      <c r="E412" s="1" t="s">
        <v>318</v>
      </c>
      <c r="H412" s="19"/>
      <c r="J412" s="67">
        <f t="shared" si="708"/>
        <v>44802.897023361787</v>
      </c>
      <c r="K412" s="19"/>
      <c r="M412" s="67">
        <f t="shared" si="709"/>
        <v>46212.437752547878</v>
      </c>
      <c r="N412" s="19"/>
      <c r="P412" s="67">
        <f t="shared" si="710"/>
        <v>47413.79603166716</v>
      </c>
      <c r="Q412" s="19"/>
      <c r="S412" s="67">
        <f t="shared" si="711"/>
        <v>43437.776993763859</v>
      </c>
      <c r="T412" s="19"/>
      <c r="V412" s="67">
        <f t="shared" si="712"/>
        <v>41508.685146807125</v>
      </c>
      <c r="W412" s="19"/>
      <c r="Y412" s="67">
        <f t="shared" si="713"/>
        <v>42718.250337224556</v>
      </c>
      <c r="Z412" s="19"/>
      <c r="AB412" s="67">
        <f t="shared" si="714"/>
        <v>47283.756703965897</v>
      </c>
      <c r="AC412" s="19"/>
      <c r="AE412" s="67">
        <f t="shared" si="715"/>
        <v>51213.139678764041</v>
      </c>
      <c r="AF412" s="19"/>
      <c r="AH412" s="67">
        <f t="shared" si="716"/>
        <v>55096.557792020452</v>
      </c>
      <c r="AI412" s="19"/>
      <c r="AK412" s="67">
        <f t="shared" si="717"/>
        <v>55472.984070972343</v>
      </c>
      <c r="AL412" s="19"/>
      <c r="AN412" s="67">
        <f t="shared" si="718"/>
        <v>56046.61853347798</v>
      </c>
      <c r="AO412" s="19"/>
      <c r="AQ412" s="67">
        <f t="shared" si="719"/>
        <v>47081.917748708714</v>
      </c>
      <c r="AR412" s="19"/>
      <c r="AT412" s="67">
        <f t="shared" si="720"/>
        <v>49272.818803787268</v>
      </c>
      <c r="AU412" s="19"/>
      <c r="AW412" s="67">
        <f t="shared" si="721"/>
        <v>47315.382908855201</v>
      </c>
      <c r="AX412" s="19"/>
      <c r="AZ412" s="67">
        <f t="shared" si="722"/>
        <v>57353.508493671216</v>
      </c>
    </row>
    <row r="413" spans="1:52" ht="18" customHeight="1" outlineLevel="1" x14ac:dyDescent="0.3">
      <c r="B413" s="66" t="s">
        <v>331</v>
      </c>
      <c r="C413" s="1">
        <v>8</v>
      </c>
      <c r="D413" s="1" t="s">
        <v>318</v>
      </c>
      <c r="E413" s="1" t="s">
        <v>318</v>
      </c>
      <c r="H413" s="19"/>
      <c r="J413" s="67">
        <f t="shared" si="708"/>
        <v>14122.855855222169</v>
      </c>
      <c r="K413" s="19"/>
      <c r="M413" s="67">
        <f t="shared" si="709"/>
        <v>15685.676785246811</v>
      </c>
      <c r="N413" s="19"/>
      <c r="P413" s="67">
        <f t="shared" si="710"/>
        <v>14508.518814613024</v>
      </c>
      <c r="Q413" s="19"/>
      <c r="S413" s="67">
        <f t="shared" si="711"/>
        <v>13141.170329822628</v>
      </c>
      <c r="T413" s="19"/>
      <c r="V413" s="67">
        <f t="shared" si="712"/>
        <v>12991.625114131857</v>
      </c>
      <c r="W413" s="19"/>
      <c r="Y413" s="67">
        <f t="shared" si="713"/>
        <v>12656.12264540885</v>
      </c>
      <c r="Z413" s="19"/>
      <c r="AB413" s="67">
        <f t="shared" si="714"/>
        <v>13561.505784743724</v>
      </c>
      <c r="AC413" s="19"/>
      <c r="AE413" s="67">
        <f t="shared" si="715"/>
        <v>14659.495043796702</v>
      </c>
      <c r="AF413" s="19"/>
      <c r="AH413" s="67">
        <f t="shared" si="716"/>
        <v>15571.612941305186</v>
      </c>
      <c r="AI413" s="19"/>
      <c r="AK413" s="67">
        <f t="shared" si="717"/>
        <v>16452.79753738517</v>
      </c>
      <c r="AL413" s="19"/>
      <c r="AN413" s="67">
        <f t="shared" si="718"/>
        <v>17567.528623738108</v>
      </c>
      <c r="AO413" s="19"/>
      <c r="AQ413" s="67">
        <f t="shared" si="719"/>
        <v>14992.752578899361</v>
      </c>
      <c r="AR413" s="19"/>
      <c r="AT413" s="67">
        <f t="shared" si="720"/>
        <v>16869.148606832179</v>
      </c>
      <c r="AU413" s="19"/>
      <c r="AW413" s="67">
        <f t="shared" si="721"/>
        <v>15747.208230965367</v>
      </c>
      <c r="AX413" s="19"/>
      <c r="AZ413" s="67">
        <f t="shared" si="722"/>
        <v>18152.183243416213</v>
      </c>
    </row>
    <row r="414" spans="1:52" ht="18" customHeight="1" outlineLevel="1" x14ac:dyDescent="0.3">
      <c r="B414" s="66" t="s">
        <v>178</v>
      </c>
      <c r="C414" s="1">
        <v>9</v>
      </c>
      <c r="D414" s="1" t="s">
        <v>318</v>
      </c>
      <c r="E414" s="1" t="s">
        <v>318</v>
      </c>
      <c r="H414" s="19"/>
      <c r="J414" s="67">
        <f t="shared" si="708"/>
        <v>2045.6250596387001</v>
      </c>
      <c r="K414" s="19"/>
      <c r="M414" s="67">
        <f t="shared" si="709"/>
        <v>1873.946890386</v>
      </c>
      <c r="N414" s="19"/>
      <c r="P414" s="67">
        <f t="shared" si="710"/>
        <v>709.12518408387348</v>
      </c>
      <c r="Q414" s="19"/>
      <c r="S414" s="67">
        <f t="shared" si="711"/>
        <v>718.40341332266553</v>
      </c>
      <c r="T414" s="19"/>
      <c r="V414" s="67">
        <f t="shared" si="712"/>
        <v>745.41964256145957</v>
      </c>
      <c r="W414" s="19"/>
      <c r="Y414" s="67">
        <f t="shared" si="713"/>
        <v>766.66787180025358</v>
      </c>
      <c r="Z414" s="19"/>
      <c r="AB414" s="67">
        <f t="shared" si="714"/>
        <v>756.34345263866885</v>
      </c>
      <c r="AC414" s="19"/>
      <c r="AE414" s="67">
        <f t="shared" si="715"/>
        <v>788.49572560628519</v>
      </c>
      <c r="AF414" s="19"/>
      <c r="AH414" s="67">
        <f t="shared" si="716"/>
        <v>1082.3328152323563</v>
      </c>
      <c r="AI414" s="19"/>
      <c r="AK414" s="67">
        <f t="shared" si="717"/>
        <v>1238.7919163396707</v>
      </c>
      <c r="AL414" s="19"/>
      <c r="AN414" s="67">
        <f t="shared" si="718"/>
        <v>1276.8772222222224</v>
      </c>
      <c r="AO414" s="19"/>
      <c r="AQ414" s="67">
        <f t="shared" si="719"/>
        <v>2227.6309973418392</v>
      </c>
      <c r="AR414" s="19"/>
      <c r="AT414" s="67">
        <f t="shared" si="720"/>
        <v>1691.3835085440874</v>
      </c>
      <c r="AU414" s="19"/>
      <c r="AW414" s="67">
        <f t="shared" si="721"/>
        <v>2185.4962573099415</v>
      </c>
      <c r="AX414" s="19"/>
      <c r="AZ414" s="67">
        <f t="shared" si="722"/>
        <v>2311.9814753658366</v>
      </c>
    </row>
    <row r="415" spans="1:52" ht="18" customHeight="1" outlineLevel="1" x14ac:dyDescent="0.3">
      <c r="B415" s="66" t="s">
        <v>188</v>
      </c>
      <c r="C415" s="1">
        <v>10</v>
      </c>
      <c r="D415" s="1" t="s">
        <v>318</v>
      </c>
      <c r="E415" s="1" t="s">
        <v>318</v>
      </c>
      <c r="H415" s="19"/>
      <c r="J415" s="67">
        <f t="shared" si="708"/>
        <v>0</v>
      </c>
      <c r="K415" s="19"/>
      <c r="M415" s="67">
        <f t="shared" si="709"/>
        <v>0</v>
      </c>
      <c r="N415" s="19"/>
      <c r="P415" s="67">
        <f t="shared" si="710"/>
        <v>245.31399999999999</v>
      </c>
      <c r="Q415" s="19"/>
      <c r="S415" s="67">
        <f t="shared" si="711"/>
        <v>210.04700000000003</v>
      </c>
      <c r="T415" s="19"/>
      <c r="V415" s="67">
        <f t="shared" si="712"/>
        <v>210.60299999999995</v>
      </c>
      <c r="W415" s="19"/>
      <c r="Y415" s="67">
        <f t="shared" si="713"/>
        <v>186.858</v>
      </c>
      <c r="Z415" s="19"/>
      <c r="AB415" s="67">
        <f t="shared" si="714"/>
        <v>169.68300000000005</v>
      </c>
      <c r="AC415" s="19"/>
      <c r="AE415" s="67">
        <f t="shared" si="715"/>
        <v>178.33600000000001</v>
      </c>
      <c r="AF415" s="19"/>
      <c r="AH415" s="67">
        <f t="shared" si="716"/>
        <v>170.36181132999999</v>
      </c>
      <c r="AI415" s="19"/>
      <c r="AK415" s="67">
        <f t="shared" si="717"/>
        <v>184.51919361</v>
      </c>
      <c r="AL415" s="19"/>
      <c r="AN415" s="67">
        <f t="shared" si="718"/>
        <v>195.34889000000004</v>
      </c>
      <c r="AO415" s="19"/>
      <c r="AQ415" s="67">
        <f t="shared" si="719"/>
        <v>260.15999999999997</v>
      </c>
      <c r="AR415" s="19"/>
      <c r="AT415" s="67">
        <f t="shared" si="720"/>
        <v>385.71000000000004</v>
      </c>
      <c r="AU415" s="19"/>
      <c r="AW415" s="67">
        <f t="shared" si="721"/>
        <v>509.48890964720613</v>
      </c>
      <c r="AX415" s="19"/>
      <c r="AZ415" s="67">
        <f t="shared" si="722"/>
        <v>674.8617327451841</v>
      </c>
    </row>
    <row r="416" spans="1:52" ht="18" customHeight="1" outlineLevel="1" x14ac:dyDescent="0.3">
      <c r="B416" s="66" t="s">
        <v>332</v>
      </c>
      <c r="C416" s="1">
        <v>11</v>
      </c>
      <c r="D416" s="1" t="s">
        <v>318</v>
      </c>
      <c r="E416" s="1" t="s">
        <v>318</v>
      </c>
      <c r="H416" s="19"/>
      <c r="J416" s="67">
        <f t="shared" si="708"/>
        <v>0</v>
      </c>
      <c r="K416" s="19"/>
      <c r="M416" s="67">
        <f t="shared" si="709"/>
        <v>0</v>
      </c>
      <c r="N416" s="19"/>
      <c r="P416" s="67">
        <f t="shared" si="710"/>
        <v>0</v>
      </c>
      <c r="Q416" s="19"/>
      <c r="S416" s="67">
        <f t="shared" si="711"/>
        <v>0</v>
      </c>
      <c r="T416" s="19"/>
      <c r="V416" s="67">
        <f t="shared" si="712"/>
        <v>0</v>
      </c>
      <c r="W416" s="19"/>
      <c r="Y416" s="67">
        <f t="shared" si="713"/>
        <v>0</v>
      </c>
      <c r="Z416" s="19"/>
      <c r="AB416" s="67">
        <f t="shared" si="714"/>
        <v>0</v>
      </c>
      <c r="AC416" s="19"/>
      <c r="AE416" s="67">
        <f t="shared" si="715"/>
        <v>0</v>
      </c>
      <c r="AF416" s="19"/>
      <c r="AH416" s="67">
        <f t="shared" si="716"/>
        <v>0</v>
      </c>
      <c r="AI416" s="19"/>
      <c r="AK416" s="67">
        <f t="shared" si="717"/>
        <v>0</v>
      </c>
      <c r="AL416" s="19"/>
      <c r="AN416" s="67">
        <f t="shared" si="718"/>
        <v>0</v>
      </c>
      <c r="AO416" s="19"/>
      <c r="AQ416" s="67">
        <f t="shared" si="719"/>
        <v>0</v>
      </c>
      <c r="AR416" s="19"/>
      <c r="AT416" s="67">
        <f t="shared" si="720"/>
        <v>0</v>
      </c>
      <c r="AU416" s="19"/>
      <c r="AW416" s="67">
        <f t="shared" si="721"/>
        <v>0</v>
      </c>
      <c r="AX416" s="19"/>
      <c r="AZ416" s="67">
        <f t="shared" si="722"/>
        <v>0</v>
      </c>
    </row>
    <row r="417" spans="2:52" ht="18" customHeight="1" outlineLevel="1" x14ac:dyDescent="0.3">
      <c r="B417" s="66" t="s">
        <v>190</v>
      </c>
      <c r="C417" s="1">
        <v>12</v>
      </c>
      <c r="D417" s="1" t="s">
        <v>318</v>
      </c>
      <c r="E417" s="1" t="s">
        <v>318</v>
      </c>
      <c r="H417" s="19"/>
      <c r="J417" s="67">
        <f t="shared" si="708"/>
        <v>4455.0972838310699</v>
      </c>
      <c r="K417" s="19"/>
      <c r="M417" s="67">
        <f t="shared" si="709"/>
        <v>3539.4761529119432</v>
      </c>
      <c r="N417" s="19"/>
      <c r="P417" s="67">
        <f t="shared" si="710"/>
        <v>3828.281425273718</v>
      </c>
      <c r="Q417" s="19"/>
      <c r="S417" s="67">
        <f t="shared" si="711"/>
        <v>3007.2440208316771</v>
      </c>
      <c r="T417" s="19"/>
      <c r="V417" s="67">
        <f t="shared" si="712"/>
        <v>2882.4030545431551</v>
      </c>
      <c r="W417" s="19"/>
      <c r="Y417" s="67">
        <f t="shared" si="713"/>
        <v>2224.7478103921749</v>
      </c>
      <c r="Z417" s="19"/>
      <c r="AB417" s="67">
        <f t="shared" si="714"/>
        <v>2656.1249028130183</v>
      </c>
      <c r="AC417" s="19"/>
      <c r="AE417" s="67">
        <f t="shared" si="715"/>
        <v>4166.8651910000008</v>
      </c>
      <c r="AF417" s="19"/>
      <c r="AH417" s="67">
        <f t="shared" si="716"/>
        <v>3706.9496785500251</v>
      </c>
      <c r="AI417" s="19"/>
      <c r="AK417" s="67">
        <f t="shared" si="717"/>
        <v>3764.8790835722393</v>
      </c>
      <c r="AL417" s="19"/>
      <c r="AN417" s="67">
        <f t="shared" si="718"/>
        <v>4743.2475028321351</v>
      </c>
      <c r="AO417" s="19"/>
      <c r="AQ417" s="67">
        <f t="shared" si="719"/>
        <v>3237.876153240486</v>
      </c>
      <c r="AR417" s="19"/>
      <c r="AT417" s="67">
        <f t="shared" si="720"/>
        <v>2583.217982761078</v>
      </c>
      <c r="AU417" s="19"/>
      <c r="AW417" s="67">
        <f t="shared" si="721"/>
        <v>3132.9345333284919</v>
      </c>
      <c r="AX417" s="19"/>
      <c r="AZ417" s="67">
        <f t="shared" si="722"/>
        <v>3551.9511133061342</v>
      </c>
    </row>
    <row r="418" spans="2:52" ht="18" customHeight="1" outlineLevel="1" x14ac:dyDescent="0.3">
      <c r="B418" s="66" t="s">
        <v>198</v>
      </c>
      <c r="C418" s="1">
        <v>13</v>
      </c>
      <c r="D418" s="1" t="s">
        <v>318</v>
      </c>
      <c r="E418" s="1" t="s">
        <v>318</v>
      </c>
      <c r="H418" s="19"/>
      <c r="J418" s="67">
        <f t="shared" si="708"/>
        <v>9140.3369999999995</v>
      </c>
      <c r="K418" s="19"/>
      <c r="M418" s="67">
        <f t="shared" si="709"/>
        <v>9140.3369999999995</v>
      </c>
      <c r="N418" s="19"/>
      <c r="P418" s="67">
        <f t="shared" si="710"/>
        <v>12604</v>
      </c>
      <c r="Q418" s="19"/>
      <c r="S418" s="67">
        <f t="shared" si="711"/>
        <v>13174</v>
      </c>
      <c r="T418" s="19"/>
      <c r="V418" s="67">
        <f t="shared" si="712"/>
        <v>12866</v>
      </c>
      <c r="W418" s="19"/>
      <c r="Y418" s="67">
        <f t="shared" si="713"/>
        <v>10807</v>
      </c>
      <c r="Z418" s="19"/>
      <c r="AB418" s="67">
        <f t="shared" si="714"/>
        <v>10012</v>
      </c>
      <c r="AC418" s="19"/>
      <c r="AE418" s="67">
        <f t="shared" si="715"/>
        <v>9216</v>
      </c>
      <c r="AF418" s="19"/>
      <c r="AH418" s="67">
        <f t="shared" si="716"/>
        <v>9080</v>
      </c>
      <c r="AI418" s="19"/>
      <c r="AK418" s="67">
        <f t="shared" si="717"/>
        <v>9884</v>
      </c>
      <c r="AL418" s="19"/>
      <c r="AN418" s="67">
        <f t="shared" si="718"/>
        <v>10413</v>
      </c>
      <c r="AO418" s="19"/>
      <c r="AQ418" s="67">
        <f t="shared" si="719"/>
        <v>9631</v>
      </c>
      <c r="AR418" s="19"/>
      <c r="AT418" s="67">
        <f t="shared" si="720"/>
        <v>10153</v>
      </c>
      <c r="AU418" s="19"/>
      <c r="AW418" s="67">
        <f t="shared" si="721"/>
        <v>10153</v>
      </c>
      <c r="AX418" s="19"/>
      <c r="AZ418" s="67">
        <f t="shared" si="722"/>
        <v>10153</v>
      </c>
    </row>
    <row r="419" spans="2:52" ht="18" customHeight="1" outlineLevel="1" x14ac:dyDescent="0.3">
      <c r="B419" s="66" t="s">
        <v>201</v>
      </c>
      <c r="C419" s="1">
        <v>14</v>
      </c>
      <c r="D419" s="1" t="s">
        <v>318</v>
      </c>
      <c r="E419" s="1" t="s">
        <v>318</v>
      </c>
      <c r="H419" s="19"/>
      <c r="J419" s="67">
        <f t="shared" si="708"/>
        <v>4802.14575658375</v>
      </c>
      <c r="K419" s="19"/>
      <c r="M419" s="67">
        <f t="shared" si="709"/>
        <v>7584.3112718990906</v>
      </c>
      <c r="N419" s="19"/>
      <c r="P419" s="67">
        <f t="shared" si="710"/>
        <v>6407.5831186249998</v>
      </c>
      <c r="Q419" s="19"/>
      <c r="S419" s="67">
        <f t="shared" si="711"/>
        <v>4033.1429545349924</v>
      </c>
      <c r="T419" s="19"/>
      <c r="V419" s="67">
        <f t="shared" si="712"/>
        <v>3580.5132647550013</v>
      </c>
      <c r="W419" s="19"/>
      <c r="Y419" s="67">
        <f t="shared" si="713"/>
        <v>4387.3998905525896</v>
      </c>
      <c r="Z419" s="19"/>
      <c r="AB419" s="67">
        <f t="shared" si="714"/>
        <v>4023.1127253865402</v>
      </c>
      <c r="AC419" s="19"/>
      <c r="AE419" s="67">
        <f t="shared" si="715"/>
        <v>4208.4945895106021</v>
      </c>
      <c r="AF419" s="19"/>
      <c r="AH419" s="67">
        <f t="shared" si="716"/>
        <v>4823.8800643244685</v>
      </c>
      <c r="AI419" s="19"/>
      <c r="AK419" s="67">
        <f t="shared" si="717"/>
        <v>4448.5191339869289</v>
      </c>
      <c r="AL419" s="19"/>
      <c r="AN419" s="67">
        <f t="shared" si="718"/>
        <v>4321.8284750381144</v>
      </c>
      <c r="AO419" s="19"/>
      <c r="AQ419" s="67">
        <f t="shared" si="719"/>
        <v>5152.0723822285945</v>
      </c>
      <c r="AR419" s="19"/>
      <c r="AT419" s="67">
        <f t="shared" si="720"/>
        <v>6665.3199068133508</v>
      </c>
      <c r="AU419" s="19"/>
      <c r="AW419" s="67">
        <f t="shared" si="721"/>
        <v>10108.038728538211</v>
      </c>
      <c r="AX419" s="19"/>
      <c r="AZ419" s="67">
        <f t="shared" si="722"/>
        <v>10440.02405299561</v>
      </c>
    </row>
    <row r="420" spans="2:52" ht="18" customHeight="1" outlineLevel="1" x14ac:dyDescent="0.3">
      <c r="B420" s="66" t="s">
        <v>227</v>
      </c>
      <c r="C420" s="1">
        <v>15</v>
      </c>
      <c r="D420" s="1" t="s">
        <v>318</v>
      </c>
      <c r="E420" s="1" t="s">
        <v>318</v>
      </c>
      <c r="H420" s="19"/>
      <c r="J420" s="67">
        <f t="shared" si="708"/>
        <v>1463.8594375599998</v>
      </c>
      <c r="K420" s="19"/>
      <c r="M420" s="67">
        <f t="shared" si="709"/>
        <v>1921.8008983104119</v>
      </c>
      <c r="N420" s="19"/>
      <c r="P420" s="67">
        <f t="shared" si="710"/>
        <v>646.29075680797837</v>
      </c>
      <c r="Q420" s="19"/>
      <c r="S420" s="67">
        <f t="shared" si="711"/>
        <v>731.83400000000006</v>
      </c>
      <c r="T420" s="19"/>
      <c r="V420" s="67">
        <f t="shared" si="712"/>
        <v>721.78541456509231</v>
      </c>
      <c r="W420" s="19"/>
      <c r="Y420" s="67">
        <f t="shared" si="713"/>
        <v>772.41201054509338</v>
      </c>
      <c r="Z420" s="19"/>
      <c r="AB420" s="67">
        <f t="shared" si="714"/>
        <v>810.36780669333348</v>
      </c>
      <c r="AC420" s="19"/>
      <c r="AE420" s="67">
        <f t="shared" si="715"/>
        <v>743.39964365333333</v>
      </c>
      <c r="AF420" s="19"/>
      <c r="AH420" s="67">
        <f t="shared" si="716"/>
        <v>719.18826833999992</v>
      </c>
      <c r="AI420" s="19"/>
      <c r="AK420" s="67">
        <f t="shared" si="717"/>
        <v>905.47645639999985</v>
      </c>
      <c r="AL420" s="19"/>
      <c r="AN420" s="67">
        <f t="shared" si="718"/>
        <v>1099.3503263000002</v>
      </c>
      <c r="AO420" s="19"/>
      <c r="AQ420" s="67">
        <f t="shared" si="719"/>
        <v>1475.5947626799998</v>
      </c>
      <c r="AR420" s="19"/>
      <c r="AT420" s="67">
        <f t="shared" si="720"/>
        <v>1946.804247377748</v>
      </c>
      <c r="AU420" s="19"/>
      <c r="AW420" s="67">
        <f t="shared" si="721"/>
        <v>2017.3871740983511</v>
      </c>
      <c r="AX420" s="19"/>
      <c r="AZ420" s="67">
        <f t="shared" si="722"/>
        <v>2403.996458335952</v>
      </c>
    </row>
    <row r="421" spans="2:52" ht="18" customHeight="1" outlineLevel="1" x14ac:dyDescent="0.3">
      <c r="B421" s="66" t="s">
        <v>252</v>
      </c>
      <c r="C421" s="1">
        <v>16</v>
      </c>
      <c r="D421" s="1" t="s">
        <v>318</v>
      </c>
      <c r="E421" s="1" t="s">
        <v>318</v>
      </c>
      <c r="H421" s="19"/>
      <c r="J421" s="67">
        <f t="shared" si="708"/>
        <v>4500</v>
      </c>
      <c r="K421" s="19"/>
      <c r="M421" s="67">
        <f t="shared" si="709"/>
        <v>4601.4354066985652</v>
      </c>
      <c r="N421" s="19"/>
      <c r="P421" s="67">
        <f t="shared" si="710"/>
        <v>3000</v>
      </c>
      <c r="Q421" s="19"/>
      <c r="S421" s="67">
        <f t="shared" si="711"/>
        <v>3700</v>
      </c>
      <c r="T421" s="19"/>
      <c r="V421" s="67">
        <f t="shared" si="712"/>
        <v>4700</v>
      </c>
      <c r="W421" s="19"/>
      <c r="Y421" s="67">
        <f t="shared" si="713"/>
        <v>4575.2212389380529</v>
      </c>
      <c r="Z421" s="19"/>
      <c r="AB421" s="67">
        <f t="shared" si="714"/>
        <v>4570.7964601769918</v>
      </c>
      <c r="AC421" s="19"/>
      <c r="AE421" s="67">
        <f t="shared" si="715"/>
        <v>4672.212389380531</v>
      </c>
      <c r="AF421" s="19"/>
      <c r="AH421" s="67">
        <f t="shared" si="716"/>
        <v>5131.5398230088495</v>
      </c>
      <c r="AI421" s="19"/>
      <c r="AK421" s="67">
        <f t="shared" si="717"/>
        <v>4707.0796460176989</v>
      </c>
      <c r="AL421" s="19"/>
      <c r="AN421" s="67">
        <f t="shared" si="718"/>
        <v>5109.7345132743367</v>
      </c>
      <c r="AO421" s="19"/>
      <c r="AQ421" s="67">
        <f t="shared" si="719"/>
        <v>4500</v>
      </c>
      <c r="AR421" s="19"/>
      <c r="AT421" s="67">
        <f t="shared" si="720"/>
        <v>4583.1858407079653</v>
      </c>
      <c r="AU421" s="19"/>
      <c r="AW421" s="67">
        <f t="shared" si="721"/>
        <v>4897.345132743364</v>
      </c>
      <c r="AX421" s="19"/>
      <c r="AZ421" s="67">
        <f t="shared" si="722"/>
        <v>4825.2499712676708</v>
      </c>
    </row>
    <row r="422" spans="2:52" ht="18" customHeight="1" outlineLevel="1" x14ac:dyDescent="0.3">
      <c r="B422" s="66" t="s">
        <v>260</v>
      </c>
      <c r="C422" s="1">
        <v>17</v>
      </c>
      <c r="D422" s="1" t="s">
        <v>318</v>
      </c>
      <c r="E422" s="1" t="s">
        <v>318</v>
      </c>
      <c r="H422" s="19"/>
      <c r="J422" s="67">
        <f t="shared" si="708"/>
        <v>77.120396599999992</v>
      </c>
      <c r="K422" s="19"/>
      <c r="M422" s="67">
        <f t="shared" si="709"/>
        <v>386.96471159999999</v>
      </c>
      <c r="N422" s="19"/>
      <c r="P422" s="67">
        <f t="shared" si="710"/>
        <v>1827.4787326829266</v>
      </c>
      <c r="Q422" s="19"/>
      <c r="S422" s="67">
        <f t="shared" si="711"/>
        <v>889.07141463414632</v>
      </c>
      <c r="T422" s="19"/>
      <c r="V422" s="67">
        <f t="shared" si="712"/>
        <v>967.99939560975622</v>
      </c>
      <c r="W422" s="19"/>
      <c r="Y422" s="67">
        <f t="shared" si="713"/>
        <v>333.62611024390242</v>
      </c>
      <c r="Z422" s="19"/>
      <c r="AB422" s="67">
        <f t="shared" si="714"/>
        <v>430.28939878048777</v>
      </c>
      <c r="AC422" s="19"/>
      <c r="AE422" s="67">
        <f t="shared" si="715"/>
        <v>946.77779609756112</v>
      </c>
      <c r="AF422" s="19"/>
      <c r="AH422" s="67">
        <f t="shared" si="716"/>
        <v>637.48899195121953</v>
      </c>
      <c r="AI422" s="19"/>
      <c r="AK422" s="67">
        <f t="shared" si="717"/>
        <v>295.0825407317073</v>
      </c>
      <c r="AL422" s="19"/>
      <c r="AN422" s="67">
        <f t="shared" si="718"/>
        <v>91.526029756097557</v>
      </c>
      <c r="AO422" s="19"/>
      <c r="AQ422" s="67">
        <f t="shared" si="719"/>
        <v>74.262219999999985</v>
      </c>
      <c r="AR422" s="19"/>
      <c r="AT422" s="67">
        <f t="shared" si="720"/>
        <v>392.26185500000003</v>
      </c>
      <c r="AU422" s="19"/>
      <c r="AW422" s="67">
        <f t="shared" si="721"/>
        <v>29.6158</v>
      </c>
      <c r="AX422" s="19"/>
      <c r="AZ422" s="67">
        <f t="shared" si="722"/>
        <v>15.631719999999998</v>
      </c>
    </row>
    <row r="423" spans="2:52" ht="18" customHeight="1" outlineLevel="1" x14ac:dyDescent="0.3">
      <c r="B423" s="66" t="s">
        <v>270</v>
      </c>
      <c r="C423" s="1">
        <v>18</v>
      </c>
      <c r="D423" s="1" t="s">
        <v>318</v>
      </c>
      <c r="E423" s="1" t="s">
        <v>318</v>
      </c>
      <c r="H423" s="19"/>
      <c r="J423" s="67">
        <f t="shared" si="708"/>
        <v>717.89499999999998</v>
      </c>
      <c r="K423" s="19"/>
      <c r="M423" s="67">
        <f t="shared" si="709"/>
        <v>808.69899999999996</v>
      </c>
      <c r="N423" s="19"/>
      <c r="P423" s="67">
        <f t="shared" si="710"/>
        <v>496</v>
      </c>
      <c r="Q423" s="19"/>
      <c r="S423" s="67">
        <f t="shared" si="711"/>
        <v>1000</v>
      </c>
      <c r="T423" s="19"/>
      <c r="V423" s="67">
        <f t="shared" si="712"/>
        <v>683.83</v>
      </c>
      <c r="W423" s="19"/>
      <c r="Y423" s="67">
        <f t="shared" si="713"/>
        <v>660.52</v>
      </c>
      <c r="Z423" s="19"/>
      <c r="AB423" s="67">
        <f t="shared" si="714"/>
        <v>572.12</v>
      </c>
      <c r="AC423" s="19"/>
      <c r="AE423" s="67">
        <f t="shared" si="715"/>
        <v>684.64</v>
      </c>
      <c r="AF423" s="19"/>
      <c r="AH423" s="67">
        <f t="shared" si="716"/>
        <v>749.4</v>
      </c>
      <c r="AI423" s="19"/>
      <c r="AK423" s="67">
        <f t="shared" si="717"/>
        <v>924.27</v>
      </c>
      <c r="AL423" s="19"/>
      <c r="AN423" s="67">
        <f t="shared" si="718"/>
        <v>766.79</v>
      </c>
      <c r="AO423" s="19"/>
      <c r="AQ423" s="67">
        <f t="shared" si="719"/>
        <v>571.54</v>
      </c>
      <c r="AR423" s="19"/>
      <c r="AT423" s="67">
        <f t="shared" si="720"/>
        <v>630.62</v>
      </c>
      <c r="AU423" s="19"/>
      <c r="AW423" s="67">
        <f t="shared" si="721"/>
        <v>683.89</v>
      </c>
      <c r="AX423" s="19"/>
      <c r="AZ423" s="67">
        <f t="shared" si="722"/>
        <v>726.42729999999995</v>
      </c>
    </row>
    <row r="424" spans="2:52" ht="18" customHeight="1" outlineLevel="1" x14ac:dyDescent="0.3">
      <c r="B424" s="66" t="s">
        <v>278</v>
      </c>
      <c r="C424" s="1">
        <v>19</v>
      </c>
      <c r="D424" s="1" t="s">
        <v>318</v>
      </c>
      <c r="E424" s="1" t="s">
        <v>318</v>
      </c>
      <c r="H424" s="19"/>
      <c r="J424" s="67">
        <f t="shared" si="708"/>
        <v>34.494336239915249</v>
      </c>
      <c r="K424" s="19"/>
      <c r="M424" s="67">
        <f t="shared" si="709"/>
        <v>35.059155924421681</v>
      </c>
      <c r="N424" s="19"/>
      <c r="P424" s="67">
        <f t="shared" si="710"/>
        <v>117.57786536826647</v>
      </c>
      <c r="Q424" s="19"/>
      <c r="S424" s="67">
        <f t="shared" si="711"/>
        <v>115.91026224041232</v>
      </c>
      <c r="T424" s="19"/>
      <c r="V424" s="67">
        <f t="shared" si="712"/>
        <v>152.78514973533464</v>
      </c>
      <c r="W424" s="19"/>
      <c r="Y424" s="67">
        <f t="shared" si="713"/>
        <v>121.90099662301293</v>
      </c>
      <c r="Z424" s="19"/>
      <c r="AB424" s="67">
        <f t="shared" si="714"/>
        <v>84.504454854413524</v>
      </c>
      <c r="AC424" s="19"/>
      <c r="AE424" s="67">
        <f t="shared" si="715"/>
        <v>65.45868513423774</v>
      </c>
      <c r="AF424" s="19"/>
      <c r="AH424" s="67">
        <f t="shared" si="716"/>
        <v>60.868840156758104</v>
      </c>
      <c r="AI424" s="19"/>
      <c r="AK424" s="67">
        <f t="shared" si="717"/>
        <v>119.86899563318777</v>
      </c>
      <c r="AL424" s="19"/>
      <c r="AN424" s="67">
        <f t="shared" si="718"/>
        <v>116.44205091685954</v>
      </c>
      <c r="AO424" s="19"/>
      <c r="AQ424" s="67">
        <f t="shared" si="719"/>
        <v>34.494336239915249</v>
      </c>
      <c r="AR424" s="19"/>
      <c r="AT424" s="67">
        <f t="shared" si="720"/>
        <v>35.059155924421681</v>
      </c>
      <c r="AU424" s="19"/>
      <c r="AW424" s="67">
        <f t="shared" si="721"/>
        <v>41.488843052690797</v>
      </c>
      <c r="AX424" s="19"/>
      <c r="AZ424" s="67">
        <f t="shared" si="722"/>
        <v>41.488843052690797</v>
      </c>
    </row>
    <row r="425" spans="2:52" ht="18" customHeight="1" outlineLevel="1" x14ac:dyDescent="0.3">
      <c r="B425" s="66" t="s">
        <v>285</v>
      </c>
      <c r="C425" s="1">
        <v>20</v>
      </c>
      <c r="D425" s="1" t="s">
        <v>318</v>
      </c>
      <c r="E425" s="1" t="s">
        <v>318</v>
      </c>
      <c r="H425" s="19"/>
      <c r="J425" s="67">
        <f t="shared" si="708"/>
        <v>0</v>
      </c>
      <c r="K425" s="19"/>
      <c r="M425" s="67">
        <f t="shared" si="709"/>
        <v>0</v>
      </c>
      <c r="N425" s="19"/>
      <c r="P425" s="67">
        <f t="shared" si="710"/>
        <v>0</v>
      </c>
      <c r="Q425" s="19"/>
      <c r="S425" s="67">
        <f t="shared" si="711"/>
        <v>0</v>
      </c>
      <c r="T425" s="19"/>
      <c r="V425" s="67">
        <f t="shared" si="712"/>
        <v>0</v>
      </c>
      <c r="W425" s="19"/>
      <c r="Y425" s="67">
        <f t="shared" si="713"/>
        <v>0</v>
      </c>
      <c r="Z425" s="19"/>
      <c r="AB425" s="67">
        <f t="shared" si="714"/>
        <v>0</v>
      </c>
      <c r="AC425" s="19"/>
      <c r="AE425" s="67">
        <f t="shared" si="715"/>
        <v>0</v>
      </c>
      <c r="AF425" s="19"/>
      <c r="AH425" s="67">
        <f t="shared" si="716"/>
        <v>0</v>
      </c>
      <c r="AI425" s="19"/>
      <c r="AK425" s="67">
        <f t="shared" si="717"/>
        <v>0</v>
      </c>
      <c r="AL425" s="19"/>
      <c r="AN425" s="67">
        <f t="shared" si="718"/>
        <v>0</v>
      </c>
      <c r="AO425" s="19"/>
      <c r="AQ425" s="67">
        <f t="shared" si="719"/>
        <v>0</v>
      </c>
      <c r="AR425" s="19"/>
      <c r="AT425" s="67">
        <f t="shared" si="720"/>
        <v>0</v>
      </c>
      <c r="AU425" s="19"/>
      <c r="AW425" s="67">
        <f t="shared" si="721"/>
        <v>0</v>
      </c>
      <c r="AX425" s="19"/>
      <c r="AZ425" s="67">
        <f t="shared" si="722"/>
        <v>0</v>
      </c>
    </row>
    <row r="426" spans="2:52" ht="18" customHeight="1" outlineLevel="1" x14ac:dyDescent="0.3">
      <c r="B426" s="66" t="s">
        <v>290</v>
      </c>
      <c r="C426" s="1">
        <v>21</v>
      </c>
      <c r="D426" s="1" t="s">
        <v>318</v>
      </c>
      <c r="E426" s="1" t="s">
        <v>318</v>
      </c>
      <c r="H426" s="19"/>
      <c r="J426" s="67">
        <f t="shared" si="708"/>
        <v>5491</v>
      </c>
      <c r="K426" s="19"/>
      <c r="M426" s="67">
        <f t="shared" si="709"/>
        <v>5957</v>
      </c>
      <c r="N426" s="19"/>
      <c r="P426" s="67">
        <f t="shared" si="710"/>
        <v>4001</v>
      </c>
      <c r="Q426" s="19"/>
      <c r="S426" s="67">
        <f t="shared" si="711"/>
        <v>4428.87</v>
      </c>
      <c r="T426" s="19"/>
      <c r="V426" s="67">
        <f t="shared" si="712"/>
        <v>4622</v>
      </c>
      <c r="W426" s="19"/>
      <c r="Y426" s="67">
        <f t="shared" si="713"/>
        <v>4577</v>
      </c>
      <c r="Z426" s="19"/>
      <c r="AB426" s="67">
        <f t="shared" si="714"/>
        <v>4569</v>
      </c>
      <c r="AC426" s="19"/>
      <c r="AE426" s="67">
        <f t="shared" si="715"/>
        <v>4980</v>
      </c>
      <c r="AF426" s="19"/>
      <c r="AH426" s="67">
        <f t="shared" si="716"/>
        <v>5157</v>
      </c>
      <c r="AI426" s="19"/>
      <c r="AK426" s="67">
        <f t="shared" si="717"/>
        <v>5445</v>
      </c>
      <c r="AL426" s="19"/>
      <c r="AN426" s="67">
        <f t="shared" si="718"/>
        <v>5710</v>
      </c>
      <c r="AO426" s="19"/>
      <c r="AQ426" s="67">
        <f t="shared" si="719"/>
        <v>5490</v>
      </c>
      <c r="AR426" s="19"/>
      <c r="AT426" s="67">
        <f t="shared" si="720"/>
        <v>5956</v>
      </c>
      <c r="AU426" s="19"/>
      <c r="AW426" s="67">
        <f t="shared" si="721"/>
        <v>6137</v>
      </c>
      <c r="AX426" s="19"/>
      <c r="AZ426" s="67">
        <f t="shared" si="722"/>
        <v>6340.2201551458511</v>
      </c>
    </row>
    <row r="427" spans="2:52" ht="18" customHeight="1" outlineLevel="1" x14ac:dyDescent="0.3">
      <c r="B427" s="66" t="s">
        <v>300</v>
      </c>
      <c r="C427" s="1">
        <v>22</v>
      </c>
      <c r="D427" s="1" t="s">
        <v>318</v>
      </c>
      <c r="E427" s="1" t="s">
        <v>318</v>
      </c>
      <c r="H427" s="19"/>
      <c r="J427" s="67">
        <f t="shared" si="708"/>
        <v>1187.2104655176893</v>
      </c>
      <c r="K427" s="19"/>
      <c r="M427" s="67">
        <f t="shared" si="709"/>
        <v>1526.9</v>
      </c>
      <c r="N427" s="19"/>
      <c r="P427" s="67">
        <f t="shared" si="710"/>
        <v>48.8</v>
      </c>
      <c r="Q427" s="19"/>
      <c r="S427" s="67">
        <f t="shared" si="711"/>
        <v>282</v>
      </c>
      <c r="T427" s="19"/>
      <c r="V427" s="67">
        <f t="shared" si="712"/>
        <v>287.70000000000005</v>
      </c>
      <c r="W427" s="19"/>
      <c r="Y427" s="67">
        <f t="shared" si="713"/>
        <v>278.70000000000005</v>
      </c>
      <c r="Z427" s="19"/>
      <c r="AB427" s="67">
        <f t="shared" si="714"/>
        <v>270.7</v>
      </c>
      <c r="AC427" s="19"/>
      <c r="AE427" s="67">
        <f t="shared" si="715"/>
        <v>273.5</v>
      </c>
      <c r="AF427" s="19"/>
      <c r="AH427" s="67">
        <f t="shared" si="716"/>
        <v>30.540745882501419</v>
      </c>
      <c r="AI427" s="19"/>
      <c r="AK427" s="67">
        <f t="shared" si="717"/>
        <v>12.663367347317548</v>
      </c>
      <c r="AL427" s="19"/>
      <c r="AN427" s="67">
        <f t="shared" si="718"/>
        <v>67.385421252491653</v>
      </c>
      <c r="AO427" s="19"/>
      <c r="AQ427" s="67">
        <f t="shared" si="719"/>
        <v>1444.2104655176893</v>
      </c>
      <c r="AR427" s="19"/>
      <c r="AT427" s="67">
        <f t="shared" si="720"/>
        <v>1830.9</v>
      </c>
      <c r="AU427" s="19"/>
      <c r="AW427" s="67">
        <f t="shared" si="721"/>
        <v>1708.3</v>
      </c>
      <c r="AX427" s="19"/>
      <c r="AZ427" s="67">
        <f t="shared" si="722"/>
        <v>1574.1063050208966</v>
      </c>
    </row>
    <row r="428" spans="2:52" ht="18" customHeight="1" outlineLevel="1" x14ac:dyDescent="0.3">
      <c r="B428" s="68" t="s">
        <v>333</v>
      </c>
      <c r="C428" s="52"/>
      <c r="D428" s="52"/>
      <c r="E428" s="52"/>
      <c r="F428" s="52"/>
      <c r="G428" s="52"/>
      <c r="H428" s="54"/>
      <c r="I428" s="52"/>
      <c r="J428" s="73">
        <f t="shared" ref="J428:M428" si="723">SUM(J406:J427)</f>
        <v>251266.82501008364</v>
      </c>
      <c r="K428" s="54"/>
      <c r="L428" s="52"/>
      <c r="M428" s="73">
        <f t="shared" si="723"/>
        <v>285729.34868336387</v>
      </c>
      <c r="N428" s="54"/>
      <c r="O428" s="52"/>
      <c r="P428" s="73">
        <f t="shared" ref="P428" si="724">SUM(P406:P427)</f>
        <v>267269.94753383315</v>
      </c>
      <c r="Q428" s="54"/>
      <c r="R428" s="52"/>
      <c r="S428" s="73">
        <f t="shared" ref="S428" si="725">SUM(S406:S427)</f>
        <v>265453.52410221379</v>
      </c>
      <c r="T428" s="54"/>
      <c r="U428" s="52"/>
      <c r="V428" s="73">
        <f t="shared" ref="V428" si="726">SUM(V406:V427)</f>
        <v>258798.63156111172</v>
      </c>
      <c r="W428" s="54"/>
      <c r="X428" s="52"/>
      <c r="Y428" s="73">
        <f t="shared" ref="Y428" si="727">SUM(Y406:Y427)</f>
        <v>250764.8951475553</v>
      </c>
      <c r="Z428" s="54"/>
      <c r="AA428" s="52"/>
      <c r="AB428" s="73">
        <f t="shared" ref="AB428" si="728">SUM(AB406:AB427)</f>
        <v>248996.77456522416</v>
      </c>
      <c r="AC428" s="54"/>
      <c r="AD428" s="52"/>
      <c r="AE428" s="73">
        <f t="shared" ref="AE428" si="729">SUM(AE406:AE427)</f>
        <v>258110.56959759587</v>
      </c>
      <c r="AF428" s="54"/>
      <c r="AG428" s="52"/>
      <c r="AH428" s="73">
        <f t="shared" ref="AH428" si="730">SUM(AH406:AH427)</f>
        <v>272481.82124340767</v>
      </c>
      <c r="AI428" s="54"/>
      <c r="AJ428" s="52"/>
      <c r="AK428" s="73">
        <f t="shared" ref="AK428" si="731">SUM(AK406:AK427)</f>
        <v>281510.92261081364</v>
      </c>
      <c r="AL428" s="54"/>
      <c r="AM428" s="52"/>
      <c r="AN428" s="73">
        <f t="shared" ref="AN428" si="732">SUM(AN406:AN427)</f>
        <v>292799.79647125804</v>
      </c>
      <c r="AO428" s="54"/>
      <c r="AP428" s="52"/>
      <c r="AQ428" s="73">
        <f t="shared" ref="AQ428" si="733">SUM(AQ406:AQ427)</f>
        <v>263797.34420039173</v>
      </c>
      <c r="AR428" s="54"/>
      <c r="AS428" s="52"/>
      <c r="AT428" s="73">
        <f t="shared" ref="AT428" si="734">SUM(AT406:AT427)</f>
        <v>297426.05870200053</v>
      </c>
      <c r="AU428" s="54"/>
      <c r="AV428" s="52"/>
      <c r="AW428" s="73">
        <f t="shared" ref="AW428" si="735">SUM(AW406:AW427)</f>
        <v>314103.8849861999</v>
      </c>
      <c r="AX428" s="54"/>
      <c r="AY428" s="52"/>
      <c r="AZ428" s="73">
        <f t="shared" ref="AZ428" si="736">SUM(AZ406:AZ427)</f>
        <v>342171.71706820751</v>
      </c>
    </row>
    <row r="429" spans="2:52" ht="18" customHeight="1" outlineLevel="1" x14ac:dyDescent="0.3">
      <c r="B429" s="57" t="s">
        <v>334</v>
      </c>
      <c r="C429" s="23"/>
      <c r="D429" s="23"/>
      <c r="E429" s="23"/>
      <c r="F429" s="23"/>
      <c r="G429" s="23"/>
      <c r="H429" s="64"/>
      <c r="I429" s="23"/>
      <c r="J429" s="65"/>
      <c r="K429" s="64"/>
      <c r="L429" s="23"/>
      <c r="M429" s="65"/>
      <c r="N429" s="64"/>
      <c r="O429" s="23"/>
      <c r="P429" s="65"/>
      <c r="Q429" s="64"/>
      <c r="R429" s="23"/>
      <c r="S429" s="65"/>
      <c r="T429" s="64"/>
      <c r="U429" s="23"/>
      <c r="V429" s="65"/>
      <c r="W429" s="64"/>
      <c r="X429" s="23"/>
      <c r="Y429" s="65"/>
      <c r="Z429" s="64"/>
      <c r="AA429" s="23"/>
      <c r="AB429" s="65"/>
      <c r="AC429" s="64"/>
      <c r="AD429" s="23"/>
      <c r="AE429" s="65"/>
      <c r="AF429" s="64"/>
      <c r="AG429" s="23"/>
      <c r="AH429" s="65"/>
      <c r="AI429" s="64"/>
      <c r="AJ429" s="23"/>
      <c r="AK429" s="65"/>
      <c r="AL429" s="64"/>
      <c r="AM429" s="23"/>
      <c r="AN429" s="65"/>
      <c r="AO429" s="64"/>
      <c r="AP429" s="23"/>
      <c r="AQ429" s="65"/>
      <c r="AR429" s="64"/>
      <c r="AS429" s="23"/>
      <c r="AT429" s="65"/>
      <c r="AU429" s="64"/>
      <c r="AV429" s="23"/>
      <c r="AW429" s="65"/>
      <c r="AX429" s="64"/>
      <c r="AY429" s="23"/>
      <c r="AZ429" s="65"/>
    </row>
    <row r="430" spans="2:52" ht="18" customHeight="1" outlineLevel="1" x14ac:dyDescent="0.3">
      <c r="B430" s="66" t="s">
        <v>317</v>
      </c>
      <c r="C430" s="1">
        <v>1</v>
      </c>
      <c r="D430" s="1" t="s">
        <v>318</v>
      </c>
      <c r="E430" s="1" t="s">
        <v>18</v>
      </c>
      <c r="H430" s="19"/>
      <c r="J430" s="67">
        <f t="shared" ref="J430:J451" si="737">SUMIFS(J$11:J$382,$C$11:$C$382,$C430,$D$11:$D$382,$D430,$E$11:$E$382,$E430)</f>
        <v>18110.428424708065</v>
      </c>
      <c r="K430" s="19"/>
      <c r="M430" s="67">
        <f t="shared" ref="M430:M451" si="738">SUMIFS(M$11:M$382,$C$11:$C$382,$C430,$D$11:$D$382,$D430,$E$11:$E$382,$E430)</f>
        <v>22538.077026433719</v>
      </c>
      <c r="N430" s="19"/>
      <c r="P430" s="67">
        <f t="shared" ref="P430:P451" si="739">SUMIFS(P$11:P$382,$C$11:$C$382,$C430,$D$11:$D$382,$D430,$E$11:$E$382,$E430)</f>
        <v>16879.728715036439</v>
      </c>
      <c r="Q430" s="19"/>
      <c r="S430" s="67">
        <f t="shared" ref="S430:S451" si="740">SUMIFS(S$11:S$382,$C$11:$C$382,$C430,$D$11:$D$382,$D430,$E$11:$E$382,$E430)</f>
        <v>17751.366871392998</v>
      </c>
      <c r="T430" s="19"/>
      <c r="V430" s="67">
        <f t="shared" ref="V430:V451" si="741">SUMIFS(V$11:V$382,$C$11:$C$382,$C430,$D$11:$D$382,$D430,$E$11:$E$382,$E430)</f>
        <v>18100.288320350119</v>
      </c>
      <c r="W430" s="19"/>
      <c r="Y430" s="67">
        <f t="shared" ref="Y430:Y451" si="742">SUMIFS(Y$11:Y$382,$C$11:$C$382,$C430,$D$11:$D$382,$D430,$E$11:$E$382,$E430)</f>
        <v>18422.831136075747</v>
      </c>
      <c r="Z430" s="19"/>
      <c r="AB430" s="67">
        <f t="shared" ref="AB430:AB451" si="743">SUMIFS(AB$11:AB$382,$C$11:$C$382,$C430,$D$11:$D$382,$D430,$E$11:$E$382,$E430)</f>
        <v>18293.08145098051</v>
      </c>
      <c r="AC430" s="19"/>
      <c r="AE430" s="67">
        <f t="shared" ref="AE430:AE451" si="744">SUMIFS(AE$11:AE$382,$C$11:$C$382,$C430,$D$11:$D$382,$D430,$E$11:$E$382,$E430)</f>
        <v>18479.240035616724</v>
      </c>
      <c r="AF430" s="19"/>
      <c r="AH430" s="67">
        <f t="shared" ref="AH430:AH451" si="745">SUMIFS(AH$11:AH$382,$C$11:$C$382,$C430,$D$11:$D$382,$D430,$E$11:$E$382,$E430)</f>
        <v>19497.475752308415</v>
      </c>
      <c r="AI430" s="19"/>
      <c r="AK430" s="67">
        <f t="shared" ref="AK430:AK451" si="746">SUMIFS(AK$11:AK$382,$C$11:$C$382,$C430,$D$11:$D$382,$D430,$E$11:$E$382,$E430)</f>
        <v>20649.02885291844</v>
      </c>
      <c r="AL430" s="19"/>
      <c r="AN430" s="67">
        <f t="shared" ref="AN430:AN451" si="747">SUMIFS(AN$11:AN$382,$C$11:$C$382,$C430,$D$11:$D$382,$D430,$E$11:$E$382,$E430)</f>
        <v>20749.373863669633</v>
      </c>
      <c r="AO430" s="19"/>
      <c r="AQ430" s="67">
        <f t="shared" ref="AQ430:AQ451" si="748">SUMIFS(AQ$11:AQ$382,$C$11:$C$382,$C430,$D$11:$D$382,$D430,$E$11:$E$382,$E430)</f>
        <v>19295.212510468187</v>
      </c>
      <c r="AR430" s="19"/>
      <c r="AT430" s="67">
        <f t="shared" ref="AT430:AT451" si="749">SUMIFS(AT$11:AT$382,$C$11:$C$382,$C430,$D$11:$D$382,$D430,$E$11:$E$382,$E430)</f>
        <v>22072.898219216971</v>
      </c>
      <c r="AU430" s="19"/>
      <c r="AW430" s="67">
        <f t="shared" ref="AW430:AW451" si="750">SUMIFS(AW$11:AW$382,$C$11:$C$382,$C430,$D$11:$D$382,$D430,$E$11:$E$382,$E430)</f>
        <v>23713.801779210706</v>
      </c>
      <c r="AX430" s="19"/>
      <c r="AZ430" s="67">
        <f t="shared" ref="AZ430:AZ451" si="751">SUMIFS(AZ$11:AZ$382,$C$11:$C$382,$C430,$D$11:$D$382,$D430,$E$11:$E$382,$E430)</f>
        <v>26042.004993053491</v>
      </c>
    </row>
    <row r="431" spans="2:52" ht="18" customHeight="1" outlineLevel="1" x14ac:dyDescent="0.3">
      <c r="B431" s="66" t="s">
        <v>40</v>
      </c>
      <c r="C431" s="1">
        <v>2</v>
      </c>
      <c r="D431" s="1" t="s">
        <v>318</v>
      </c>
      <c r="E431" s="1" t="s">
        <v>18</v>
      </c>
      <c r="H431" s="19"/>
      <c r="J431" s="67">
        <f t="shared" si="737"/>
        <v>12752.673950989218</v>
      </c>
      <c r="K431" s="19"/>
      <c r="M431" s="67">
        <f t="shared" si="738"/>
        <v>15031.179669018547</v>
      </c>
      <c r="N431" s="19"/>
      <c r="P431" s="67">
        <f t="shared" si="739"/>
        <v>9725.5081178315886</v>
      </c>
      <c r="Q431" s="19"/>
      <c r="S431" s="67">
        <f t="shared" si="740"/>
        <v>9693.4724624405917</v>
      </c>
      <c r="T431" s="19"/>
      <c r="V431" s="67">
        <f t="shared" si="741"/>
        <v>10044.195558414609</v>
      </c>
      <c r="W431" s="19"/>
      <c r="Y431" s="67">
        <f t="shared" si="742"/>
        <v>10772.385681134716</v>
      </c>
      <c r="Z431" s="19"/>
      <c r="AB431" s="67">
        <f t="shared" si="743"/>
        <v>11282.340660764228</v>
      </c>
      <c r="AC431" s="19"/>
      <c r="AE431" s="67">
        <f t="shared" si="744"/>
        <v>12003.045717927029</v>
      </c>
      <c r="AF431" s="19"/>
      <c r="AH431" s="67">
        <f t="shared" si="745"/>
        <v>12747.699543551207</v>
      </c>
      <c r="AI431" s="19"/>
      <c r="AK431" s="67">
        <f t="shared" si="746"/>
        <v>13212.849051537209</v>
      </c>
      <c r="AL431" s="19"/>
      <c r="AN431" s="67">
        <f t="shared" si="747"/>
        <v>13765.231067078188</v>
      </c>
      <c r="AO431" s="19"/>
      <c r="AQ431" s="67">
        <f t="shared" si="748"/>
        <v>12360.777608266126</v>
      </c>
      <c r="AR431" s="19"/>
      <c r="AT431" s="67">
        <f t="shared" si="749"/>
        <v>14759.675717695691</v>
      </c>
      <c r="AU431" s="19"/>
      <c r="AW431" s="67">
        <f t="shared" si="750"/>
        <v>16436.560009025055</v>
      </c>
      <c r="AX431" s="19"/>
      <c r="AZ431" s="67">
        <f t="shared" si="751"/>
        <v>17868.650661402258</v>
      </c>
    </row>
    <row r="432" spans="2:52" ht="18" customHeight="1" outlineLevel="1" x14ac:dyDescent="0.3">
      <c r="B432" s="66" t="s">
        <v>83</v>
      </c>
      <c r="C432" s="1">
        <v>3</v>
      </c>
      <c r="D432" s="1" t="s">
        <v>318</v>
      </c>
      <c r="E432" s="1" t="s">
        <v>18</v>
      </c>
      <c r="H432" s="19"/>
      <c r="J432" s="67">
        <f t="shared" si="737"/>
        <v>3787.6934433276783</v>
      </c>
      <c r="K432" s="19"/>
      <c r="M432" s="67">
        <f t="shared" si="738"/>
        <v>4848.8566230754714</v>
      </c>
      <c r="N432" s="19"/>
      <c r="P432" s="67">
        <f t="shared" si="739"/>
        <v>2642.1708063736833</v>
      </c>
      <c r="Q432" s="19"/>
      <c r="S432" s="67">
        <f t="shared" si="740"/>
        <v>2695.0539922072012</v>
      </c>
      <c r="T432" s="19"/>
      <c r="V432" s="67">
        <f t="shared" si="741"/>
        <v>2884.7922522461231</v>
      </c>
      <c r="W432" s="19"/>
      <c r="Y432" s="67">
        <f t="shared" si="742"/>
        <v>3125.7491262514222</v>
      </c>
      <c r="Z432" s="19"/>
      <c r="AB432" s="67">
        <f t="shared" si="743"/>
        <v>3341.8214582584965</v>
      </c>
      <c r="AC432" s="19"/>
      <c r="AE432" s="67">
        <f t="shared" si="744"/>
        <v>3719.179238595535</v>
      </c>
      <c r="AF432" s="19"/>
      <c r="AH432" s="67">
        <f t="shared" si="745"/>
        <v>4174.6206907992009</v>
      </c>
      <c r="AI432" s="19"/>
      <c r="AK432" s="67">
        <f t="shared" si="746"/>
        <v>4230.3800073675502</v>
      </c>
      <c r="AL432" s="19"/>
      <c r="AN432" s="67">
        <f t="shared" si="747"/>
        <v>4352.342808013339</v>
      </c>
      <c r="AO432" s="19"/>
      <c r="AQ432" s="67">
        <f t="shared" si="748"/>
        <v>4132.484023124106</v>
      </c>
      <c r="AR432" s="19"/>
      <c r="AT432" s="67">
        <f t="shared" si="749"/>
        <v>5212.5267611973441</v>
      </c>
      <c r="AU432" s="19"/>
      <c r="AW432" s="67">
        <f t="shared" si="750"/>
        <v>5695.9195155335847</v>
      </c>
      <c r="AX432" s="19"/>
      <c r="AZ432" s="67">
        <f t="shared" si="751"/>
        <v>6142.8228192861816</v>
      </c>
    </row>
    <row r="433" spans="1:53" ht="18" customHeight="1" outlineLevel="1" x14ac:dyDescent="0.3">
      <c r="B433" s="66" t="s">
        <v>96</v>
      </c>
      <c r="C433" s="1">
        <v>4</v>
      </c>
      <c r="D433" s="1" t="s">
        <v>318</v>
      </c>
      <c r="E433" s="1" t="s">
        <v>18</v>
      </c>
      <c r="H433" s="19"/>
      <c r="J433" s="67">
        <f t="shared" si="737"/>
        <v>5221</v>
      </c>
      <c r="K433" s="19"/>
      <c r="M433" s="67">
        <f t="shared" si="738"/>
        <v>5714</v>
      </c>
      <c r="N433" s="19"/>
      <c r="P433" s="67">
        <f t="shared" si="739"/>
        <v>4587.1734523533778</v>
      </c>
      <c r="Q433" s="19"/>
      <c r="S433" s="67">
        <f t="shared" si="740"/>
        <v>6085.891053579845</v>
      </c>
      <c r="T433" s="19"/>
      <c r="V433" s="67">
        <f t="shared" si="741"/>
        <v>7519.1010011900371</v>
      </c>
      <c r="W433" s="19"/>
      <c r="Y433" s="67">
        <f t="shared" si="742"/>
        <v>6922.1835742052881</v>
      </c>
      <c r="Z433" s="19"/>
      <c r="AB433" s="67">
        <f t="shared" si="743"/>
        <v>6570.5355869458072</v>
      </c>
      <c r="AC433" s="19"/>
      <c r="AE433" s="67">
        <f t="shared" si="744"/>
        <v>5356.7877354260581</v>
      </c>
      <c r="AF433" s="19"/>
      <c r="AH433" s="67">
        <f t="shared" si="745"/>
        <v>5059.5179000780117</v>
      </c>
      <c r="AI433" s="19"/>
      <c r="AK433" s="67">
        <f t="shared" si="746"/>
        <v>5146.3262596138757</v>
      </c>
      <c r="AL433" s="19"/>
      <c r="AN433" s="67">
        <f t="shared" si="747"/>
        <v>5917.8393323086821</v>
      </c>
      <c r="AO433" s="19"/>
      <c r="AQ433" s="67">
        <f t="shared" si="748"/>
        <v>5059.1228070175439</v>
      </c>
      <c r="AR433" s="19"/>
      <c r="AT433" s="67">
        <f t="shared" si="749"/>
        <v>5693.1639344262294</v>
      </c>
      <c r="AU433" s="19"/>
      <c r="AW433" s="67">
        <f t="shared" si="750"/>
        <v>5519.5531123661094</v>
      </c>
      <c r="AX433" s="19"/>
      <c r="AZ433" s="67">
        <f t="shared" si="751"/>
        <v>5970.9693766371283</v>
      </c>
    </row>
    <row r="434" spans="1:53" ht="18" customHeight="1" outlineLevel="1" x14ac:dyDescent="0.3">
      <c r="B434" s="66" t="s">
        <v>108</v>
      </c>
      <c r="C434" s="1">
        <v>5</v>
      </c>
      <c r="D434" s="1" t="s">
        <v>318</v>
      </c>
      <c r="E434" s="1" t="s">
        <v>18</v>
      </c>
      <c r="H434" s="19"/>
      <c r="J434" s="67">
        <f t="shared" si="737"/>
        <v>6006.9387595944345</v>
      </c>
      <c r="K434" s="19"/>
      <c r="M434" s="67">
        <f t="shared" si="738"/>
        <v>6479.5744797323314</v>
      </c>
      <c r="N434" s="19"/>
      <c r="P434" s="67">
        <f t="shared" si="739"/>
        <v>3662.0144667705099</v>
      </c>
      <c r="Q434" s="19"/>
      <c r="S434" s="67">
        <f t="shared" si="740"/>
        <v>5103.048638436313</v>
      </c>
      <c r="T434" s="19"/>
      <c r="V434" s="67">
        <f t="shared" si="741"/>
        <v>4969.8419595441455</v>
      </c>
      <c r="W434" s="19"/>
      <c r="Y434" s="67">
        <f t="shared" si="742"/>
        <v>4791.1499441265805</v>
      </c>
      <c r="Z434" s="19"/>
      <c r="AB434" s="67">
        <f t="shared" si="743"/>
        <v>5111.3421444122187</v>
      </c>
      <c r="AC434" s="19"/>
      <c r="AE434" s="67">
        <f t="shared" si="744"/>
        <v>6080.1576760025137</v>
      </c>
      <c r="AF434" s="19"/>
      <c r="AH434" s="67">
        <f t="shared" si="745"/>
        <v>6852.9305057708634</v>
      </c>
      <c r="AI434" s="19"/>
      <c r="AK434" s="67">
        <f t="shared" si="746"/>
        <v>7596.6770942896028</v>
      </c>
      <c r="AL434" s="19"/>
      <c r="AN434" s="67">
        <f t="shared" si="747"/>
        <v>8782.0101014180509</v>
      </c>
      <c r="AO434" s="19"/>
      <c r="AQ434" s="67">
        <f t="shared" si="748"/>
        <v>8164.2005872500004</v>
      </c>
      <c r="AR434" s="19"/>
      <c r="AT434" s="67">
        <f t="shared" si="749"/>
        <v>9595.6016</v>
      </c>
      <c r="AU434" s="19"/>
      <c r="AW434" s="67">
        <f t="shared" si="750"/>
        <v>9788.2765065139174</v>
      </c>
      <c r="AX434" s="19"/>
      <c r="AZ434" s="67">
        <f t="shared" si="751"/>
        <v>11427.441335262607</v>
      </c>
    </row>
    <row r="435" spans="1:53" ht="18" customHeight="1" outlineLevel="1" x14ac:dyDescent="0.3">
      <c r="B435" s="66" t="s">
        <v>128</v>
      </c>
      <c r="C435" s="1">
        <v>6</v>
      </c>
      <c r="D435" s="1" t="s">
        <v>318</v>
      </c>
      <c r="E435" s="1" t="s">
        <v>18</v>
      </c>
      <c r="H435" s="19"/>
      <c r="J435" s="67">
        <f t="shared" si="737"/>
        <v>240.31960159584699</v>
      </c>
      <c r="K435" s="19"/>
      <c r="M435" s="67">
        <f t="shared" si="738"/>
        <v>562.34295359312637</v>
      </c>
      <c r="N435" s="19"/>
      <c r="P435" s="67">
        <f t="shared" si="739"/>
        <v>25.217293461538464</v>
      </c>
      <c r="Q435" s="19"/>
      <c r="S435" s="67">
        <f t="shared" si="740"/>
        <v>120.93363961538461</v>
      </c>
      <c r="T435" s="19"/>
      <c r="V435" s="67">
        <f t="shared" si="741"/>
        <v>67.143932884615381</v>
      </c>
      <c r="W435" s="19"/>
      <c r="Y435" s="67">
        <f t="shared" si="742"/>
        <v>80.434132884615366</v>
      </c>
      <c r="Z435" s="19"/>
      <c r="AB435" s="67">
        <f t="shared" si="743"/>
        <v>79.576432884615372</v>
      </c>
      <c r="AC435" s="19"/>
      <c r="AE435" s="67">
        <f t="shared" si="744"/>
        <v>121.45599763461539</v>
      </c>
      <c r="AF435" s="19"/>
      <c r="AH435" s="67">
        <f t="shared" si="745"/>
        <v>121.91403025000001</v>
      </c>
      <c r="AI435" s="19"/>
      <c r="AK435" s="67">
        <f t="shared" si="746"/>
        <v>127.84224</v>
      </c>
      <c r="AL435" s="19"/>
      <c r="AN435" s="67">
        <f t="shared" si="747"/>
        <v>146.0299</v>
      </c>
      <c r="AO435" s="19"/>
      <c r="AQ435" s="67">
        <f t="shared" si="748"/>
        <v>236.65105311688083</v>
      </c>
      <c r="AR435" s="19"/>
      <c r="AT435" s="67">
        <f t="shared" si="749"/>
        <v>707.22411679411346</v>
      </c>
      <c r="AU435" s="19"/>
      <c r="AW435" s="67">
        <f t="shared" si="750"/>
        <v>788.40575401166348</v>
      </c>
      <c r="AX435" s="19"/>
      <c r="AZ435" s="67">
        <f t="shared" si="751"/>
        <v>1365.9021992049613</v>
      </c>
    </row>
    <row r="436" spans="1:53" ht="18" customHeight="1" outlineLevel="1" x14ac:dyDescent="0.3">
      <c r="B436" s="66" t="s">
        <v>142</v>
      </c>
      <c r="C436" s="1">
        <v>7</v>
      </c>
      <c r="D436" s="1" t="s">
        <v>318</v>
      </c>
      <c r="E436" s="1" t="s">
        <v>18</v>
      </c>
      <c r="H436" s="19"/>
      <c r="J436" s="67">
        <f t="shared" si="737"/>
        <v>6598.1594213352755</v>
      </c>
      <c r="K436" s="19"/>
      <c r="M436" s="67">
        <f t="shared" si="738"/>
        <v>11815.697017265149</v>
      </c>
      <c r="N436" s="19"/>
      <c r="P436" s="67">
        <f t="shared" si="739"/>
        <v>86.726239418056721</v>
      </c>
      <c r="Q436" s="19"/>
      <c r="S436" s="67">
        <f t="shared" si="740"/>
        <v>192.56803399374334</v>
      </c>
      <c r="T436" s="19"/>
      <c r="V436" s="67">
        <f t="shared" si="741"/>
        <v>293.24127485293724</v>
      </c>
      <c r="W436" s="19"/>
      <c r="Y436" s="67">
        <f t="shared" si="742"/>
        <v>440.18735622661688</v>
      </c>
      <c r="Z436" s="19"/>
      <c r="AB436" s="67">
        <f t="shared" si="743"/>
        <v>800.33849029718021</v>
      </c>
      <c r="AC436" s="19"/>
      <c r="AE436" s="67">
        <f t="shared" si="744"/>
        <v>1127.9143368387215</v>
      </c>
      <c r="AF436" s="19"/>
      <c r="AH436" s="67">
        <f t="shared" si="745"/>
        <v>1487.4050139000312</v>
      </c>
      <c r="AI436" s="19"/>
      <c r="AK436" s="67">
        <f t="shared" si="746"/>
        <v>1847.7274612669512</v>
      </c>
      <c r="AL436" s="19"/>
      <c r="AN436" s="67">
        <f t="shared" si="747"/>
        <v>2783.725839164762</v>
      </c>
      <c r="AO436" s="19"/>
      <c r="AQ436" s="67">
        <f t="shared" si="748"/>
        <v>7539.2965968798735</v>
      </c>
      <c r="AR436" s="19"/>
      <c r="AT436" s="67">
        <f t="shared" si="749"/>
        <v>12109.3511674453</v>
      </c>
      <c r="AU436" s="19"/>
      <c r="AW436" s="67">
        <f t="shared" si="750"/>
        <v>13875.26740268176</v>
      </c>
      <c r="AX436" s="19"/>
      <c r="AZ436" s="67">
        <f t="shared" si="751"/>
        <v>18740.859987899235</v>
      </c>
    </row>
    <row r="437" spans="1:53" ht="18" customHeight="1" outlineLevel="1" x14ac:dyDescent="0.3">
      <c r="B437" s="66" t="s">
        <v>331</v>
      </c>
      <c r="C437" s="1">
        <v>8</v>
      </c>
      <c r="D437" s="1" t="s">
        <v>318</v>
      </c>
      <c r="E437" s="1" t="s">
        <v>18</v>
      </c>
      <c r="H437" s="19"/>
      <c r="J437" s="67">
        <f t="shared" si="737"/>
        <v>744.38748310313645</v>
      </c>
      <c r="K437" s="19"/>
      <c r="M437" s="67">
        <f t="shared" si="738"/>
        <v>907.33102139579444</v>
      </c>
      <c r="N437" s="19"/>
      <c r="P437" s="67">
        <f t="shared" si="739"/>
        <v>120.66811461302514</v>
      </c>
      <c r="Q437" s="19"/>
      <c r="S437" s="67">
        <f t="shared" si="740"/>
        <v>194.85262582262922</v>
      </c>
      <c r="T437" s="19"/>
      <c r="V437" s="67">
        <f t="shared" si="741"/>
        <v>265.90433013185918</v>
      </c>
      <c r="W437" s="19"/>
      <c r="Y437" s="67">
        <f t="shared" si="742"/>
        <v>266.08374340885058</v>
      </c>
      <c r="Z437" s="19"/>
      <c r="AB437" s="67">
        <f t="shared" si="743"/>
        <v>262.450886743723</v>
      </c>
      <c r="AC437" s="19"/>
      <c r="AE437" s="67">
        <f t="shared" si="744"/>
        <v>353.23850779670505</v>
      </c>
      <c r="AF437" s="19"/>
      <c r="AH437" s="67">
        <f t="shared" si="745"/>
        <v>429.47534130518943</v>
      </c>
      <c r="AI437" s="19"/>
      <c r="AK437" s="67">
        <f t="shared" si="746"/>
        <v>571.69402538516783</v>
      </c>
      <c r="AL437" s="19"/>
      <c r="AN437" s="67">
        <f t="shared" si="747"/>
        <v>663.64984773810738</v>
      </c>
      <c r="AO437" s="19"/>
      <c r="AQ437" s="67">
        <f t="shared" si="748"/>
        <v>808.69988762168737</v>
      </c>
      <c r="AR437" s="19"/>
      <c r="AT437" s="67">
        <f t="shared" si="749"/>
        <v>1002.4384978321775</v>
      </c>
      <c r="AU437" s="19"/>
      <c r="AW437" s="67">
        <f t="shared" si="750"/>
        <v>1282.4520499653656</v>
      </c>
      <c r="AX437" s="19"/>
      <c r="AZ437" s="67">
        <f t="shared" si="751"/>
        <v>2269.3599545441352</v>
      </c>
    </row>
    <row r="438" spans="1:53" ht="18" customHeight="1" outlineLevel="1" x14ac:dyDescent="0.3">
      <c r="B438" s="66" t="s">
        <v>178</v>
      </c>
      <c r="C438" s="1">
        <v>9</v>
      </c>
      <c r="D438" s="1" t="s">
        <v>318</v>
      </c>
      <c r="E438" s="1" t="s">
        <v>18</v>
      </c>
      <c r="H438" s="19"/>
      <c r="J438" s="67">
        <f t="shared" si="737"/>
        <v>2045.6250596387001</v>
      </c>
      <c r="K438" s="19"/>
      <c r="M438" s="67">
        <f t="shared" si="738"/>
        <v>1873.946890386</v>
      </c>
      <c r="N438" s="19"/>
      <c r="P438" s="67">
        <f t="shared" si="739"/>
        <v>709.12518408387348</v>
      </c>
      <c r="Q438" s="19"/>
      <c r="S438" s="67">
        <f t="shared" si="740"/>
        <v>718.40341332266553</v>
      </c>
      <c r="T438" s="19"/>
      <c r="V438" s="67">
        <f t="shared" si="741"/>
        <v>745.41964256145957</v>
      </c>
      <c r="W438" s="19"/>
      <c r="Y438" s="67">
        <f t="shared" si="742"/>
        <v>766.66787180025358</v>
      </c>
      <c r="Z438" s="19"/>
      <c r="AB438" s="67">
        <f t="shared" si="743"/>
        <v>756.34345263866885</v>
      </c>
      <c r="AC438" s="19"/>
      <c r="AE438" s="67">
        <f t="shared" si="744"/>
        <v>788.49572560628519</v>
      </c>
      <c r="AF438" s="19"/>
      <c r="AH438" s="67">
        <f t="shared" si="745"/>
        <v>1082.3328152323563</v>
      </c>
      <c r="AI438" s="19"/>
      <c r="AK438" s="67">
        <f t="shared" si="746"/>
        <v>1238.7919163396707</v>
      </c>
      <c r="AL438" s="19"/>
      <c r="AN438" s="67">
        <f t="shared" si="747"/>
        <v>1276.8772222222224</v>
      </c>
      <c r="AO438" s="19"/>
      <c r="AQ438" s="67">
        <f t="shared" si="748"/>
        <v>2227.6309973418392</v>
      </c>
      <c r="AR438" s="19"/>
      <c r="AT438" s="67">
        <f t="shared" si="749"/>
        <v>1691.3835085440874</v>
      </c>
      <c r="AU438" s="19"/>
      <c r="AW438" s="67">
        <f t="shared" si="750"/>
        <v>2185.4962573099415</v>
      </c>
      <c r="AX438" s="19"/>
      <c r="AZ438" s="67">
        <f t="shared" si="751"/>
        <v>2311.9814753658366</v>
      </c>
    </row>
    <row r="439" spans="1:53" ht="18" customHeight="1" outlineLevel="1" x14ac:dyDescent="0.3">
      <c r="B439" s="66" t="s">
        <v>188</v>
      </c>
      <c r="C439" s="1">
        <v>10</v>
      </c>
      <c r="D439" s="1" t="s">
        <v>318</v>
      </c>
      <c r="E439" s="1" t="s">
        <v>18</v>
      </c>
      <c r="H439" s="19"/>
      <c r="J439" s="67">
        <f t="shared" si="737"/>
        <v>0</v>
      </c>
      <c r="K439" s="19"/>
      <c r="M439" s="67">
        <f t="shared" si="738"/>
        <v>0</v>
      </c>
      <c r="N439" s="19"/>
      <c r="P439" s="67">
        <f t="shared" si="739"/>
        <v>245.31399999999999</v>
      </c>
      <c r="Q439" s="19"/>
      <c r="S439" s="67">
        <f t="shared" si="740"/>
        <v>210.04700000000003</v>
      </c>
      <c r="T439" s="19"/>
      <c r="V439" s="67">
        <f t="shared" si="741"/>
        <v>210.60299999999995</v>
      </c>
      <c r="W439" s="19"/>
      <c r="Y439" s="67">
        <f t="shared" si="742"/>
        <v>186.858</v>
      </c>
      <c r="Z439" s="19"/>
      <c r="AB439" s="67">
        <f t="shared" si="743"/>
        <v>169.68300000000005</v>
      </c>
      <c r="AC439" s="19"/>
      <c r="AE439" s="67">
        <f t="shared" si="744"/>
        <v>178.33600000000001</v>
      </c>
      <c r="AF439" s="19"/>
      <c r="AH439" s="67">
        <f t="shared" si="745"/>
        <v>170.36181132999999</v>
      </c>
      <c r="AI439" s="19"/>
      <c r="AK439" s="67">
        <f t="shared" si="746"/>
        <v>184.51919361</v>
      </c>
      <c r="AL439" s="19"/>
      <c r="AN439" s="67">
        <f t="shared" si="747"/>
        <v>195.34889000000004</v>
      </c>
      <c r="AO439" s="19"/>
      <c r="AQ439" s="67">
        <f t="shared" si="748"/>
        <v>260.15999999999997</v>
      </c>
      <c r="AR439" s="19"/>
      <c r="AT439" s="67">
        <f t="shared" si="749"/>
        <v>385.71000000000004</v>
      </c>
      <c r="AU439" s="19"/>
      <c r="AW439" s="67">
        <f t="shared" si="750"/>
        <v>509.48890964720613</v>
      </c>
      <c r="AX439" s="19"/>
      <c r="AZ439" s="67">
        <f t="shared" si="751"/>
        <v>674.8617327451841</v>
      </c>
    </row>
    <row r="440" spans="1:53" ht="18" customHeight="1" outlineLevel="1" x14ac:dyDescent="0.3">
      <c r="B440" s="66" t="s">
        <v>332</v>
      </c>
      <c r="C440" s="1">
        <v>11</v>
      </c>
      <c r="D440" s="1" t="s">
        <v>318</v>
      </c>
      <c r="E440" s="1" t="s">
        <v>18</v>
      </c>
      <c r="H440" s="19"/>
      <c r="J440" s="67">
        <f t="shared" si="737"/>
        <v>0</v>
      </c>
      <c r="K440" s="19"/>
      <c r="M440" s="67">
        <f t="shared" si="738"/>
        <v>0</v>
      </c>
      <c r="N440" s="19"/>
      <c r="P440" s="67">
        <f t="shared" si="739"/>
        <v>0</v>
      </c>
      <c r="Q440" s="19"/>
      <c r="S440" s="67">
        <f t="shared" si="740"/>
        <v>0</v>
      </c>
      <c r="T440" s="19"/>
      <c r="V440" s="67">
        <f t="shared" si="741"/>
        <v>0</v>
      </c>
      <c r="W440" s="19"/>
      <c r="Y440" s="67">
        <f t="shared" si="742"/>
        <v>0</v>
      </c>
      <c r="Z440" s="19"/>
      <c r="AB440" s="67">
        <f t="shared" si="743"/>
        <v>0</v>
      </c>
      <c r="AC440" s="19"/>
      <c r="AE440" s="67">
        <f t="shared" si="744"/>
        <v>0</v>
      </c>
      <c r="AF440" s="19"/>
      <c r="AH440" s="67">
        <f t="shared" si="745"/>
        <v>0</v>
      </c>
      <c r="AI440" s="19"/>
      <c r="AK440" s="67">
        <f t="shared" si="746"/>
        <v>0</v>
      </c>
      <c r="AL440" s="19"/>
      <c r="AN440" s="67">
        <f t="shared" si="747"/>
        <v>0</v>
      </c>
      <c r="AO440" s="19"/>
      <c r="AQ440" s="67">
        <f t="shared" si="748"/>
        <v>0</v>
      </c>
      <c r="AR440" s="19"/>
      <c r="AT440" s="67">
        <f t="shared" si="749"/>
        <v>0</v>
      </c>
      <c r="AU440" s="19"/>
      <c r="AW440" s="67">
        <f t="shared" si="750"/>
        <v>0</v>
      </c>
      <c r="AX440" s="19"/>
      <c r="AZ440" s="67">
        <f t="shared" si="751"/>
        <v>0</v>
      </c>
    </row>
    <row r="441" spans="1:53" ht="18" customHeight="1" outlineLevel="1" x14ac:dyDescent="0.3">
      <c r="B441" s="66" t="s">
        <v>190</v>
      </c>
      <c r="C441" s="1">
        <v>12</v>
      </c>
      <c r="D441" s="1" t="s">
        <v>318</v>
      </c>
      <c r="E441" s="1" t="s">
        <v>18</v>
      </c>
      <c r="H441" s="19"/>
      <c r="J441" s="67">
        <f t="shared" si="737"/>
        <v>0</v>
      </c>
      <c r="K441" s="19"/>
      <c r="M441" s="67">
        <f t="shared" si="738"/>
        <v>0</v>
      </c>
      <c r="N441" s="19"/>
      <c r="P441" s="67">
        <f t="shared" si="739"/>
        <v>0</v>
      </c>
      <c r="Q441" s="19"/>
      <c r="S441" s="67">
        <f t="shared" si="740"/>
        <v>0</v>
      </c>
      <c r="T441" s="19"/>
      <c r="V441" s="67">
        <f t="shared" si="741"/>
        <v>0</v>
      </c>
      <c r="W441" s="19"/>
      <c r="Y441" s="67">
        <f t="shared" si="742"/>
        <v>0</v>
      </c>
      <c r="Z441" s="19"/>
      <c r="AB441" s="67">
        <f t="shared" si="743"/>
        <v>0</v>
      </c>
      <c r="AC441" s="19"/>
      <c r="AE441" s="67">
        <f t="shared" si="744"/>
        <v>0</v>
      </c>
      <c r="AF441" s="19"/>
      <c r="AH441" s="67">
        <f t="shared" si="745"/>
        <v>0</v>
      </c>
      <c r="AI441" s="19"/>
      <c r="AK441" s="67">
        <f t="shared" si="746"/>
        <v>0</v>
      </c>
      <c r="AL441" s="19"/>
      <c r="AN441" s="67">
        <f t="shared" si="747"/>
        <v>0</v>
      </c>
      <c r="AO441" s="19"/>
      <c r="AQ441" s="67">
        <f t="shared" si="748"/>
        <v>0</v>
      </c>
      <c r="AR441" s="19"/>
      <c r="AT441" s="67">
        <f t="shared" si="749"/>
        <v>0</v>
      </c>
      <c r="AU441" s="19"/>
      <c r="AW441" s="67">
        <f t="shared" si="750"/>
        <v>0</v>
      </c>
      <c r="AX441" s="19"/>
      <c r="AZ441" s="67">
        <f t="shared" si="751"/>
        <v>0</v>
      </c>
    </row>
    <row r="442" spans="1:53" ht="18" customHeight="1" outlineLevel="1" x14ac:dyDescent="0.3">
      <c r="B442" s="66" t="s">
        <v>198</v>
      </c>
      <c r="C442" s="1">
        <v>13</v>
      </c>
      <c r="D442" s="1" t="s">
        <v>318</v>
      </c>
      <c r="E442" s="1" t="s">
        <v>18</v>
      </c>
      <c r="H442" s="19"/>
      <c r="J442" s="67">
        <f t="shared" si="737"/>
        <v>0</v>
      </c>
      <c r="K442" s="19"/>
      <c r="M442" s="67">
        <f t="shared" si="738"/>
        <v>0</v>
      </c>
      <c r="N442" s="19"/>
      <c r="P442" s="67">
        <f t="shared" si="739"/>
        <v>0</v>
      </c>
      <c r="Q442" s="19"/>
      <c r="S442" s="67">
        <f t="shared" si="740"/>
        <v>0</v>
      </c>
      <c r="T442" s="19"/>
      <c r="V442" s="67">
        <f t="shared" si="741"/>
        <v>0</v>
      </c>
      <c r="W442" s="19"/>
      <c r="Y442" s="67">
        <f t="shared" si="742"/>
        <v>0</v>
      </c>
      <c r="Z442" s="19"/>
      <c r="AB442" s="67">
        <f t="shared" si="743"/>
        <v>0</v>
      </c>
      <c r="AC442" s="19"/>
      <c r="AE442" s="67">
        <f t="shared" si="744"/>
        <v>0</v>
      </c>
      <c r="AF442" s="19"/>
      <c r="AH442" s="67">
        <f t="shared" si="745"/>
        <v>0</v>
      </c>
      <c r="AI442" s="19"/>
      <c r="AK442" s="67">
        <f t="shared" si="746"/>
        <v>0</v>
      </c>
      <c r="AL442" s="19"/>
      <c r="AN442" s="67">
        <f t="shared" si="747"/>
        <v>0</v>
      </c>
      <c r="AO442" s="19"/>
      <c r="AQ442" s="67">
        <f t="shared" si="748"/>
        <v>0</v>
      </c>
      <c r="AR442" s="19"/>
      <c r="AT442" s="67">
        <f t="shared" si="749"/>
        <v>0</v>
      </c>
      <c r="AU442" s="19"/>
      <c r="AW442" s="67">
        <f t="shared" si="750"/>
        <v>0</v>
      </c>
      <c r="AX442" s="19"/>
      <c r="AZ442" s="67">
        <f t="shared" si="751"/>
        <v>0</v>
      </c>
    </row>
    <row r="443" spans="1:53" ht="18" customHeight="1" outlineLevel="1" x14ac:dyDescent="0.3">
      <c r="B443" s="66" t="s">
        <v>201</v>
      </c>
      <c r="C443" s="1">
        <v>14</v>
      </c>
      <c r="D443" s="1" t="s">
        <v>318</v>
      </c>
      <c r="E443" s="1" t="s">
        <v>18</v>
      </c>
      <c r="H443" s="19"/>
      <c r="J443" s="67">
        <f t="shared" si="737"/>
        <v>4802.14575658375</v>
      </c>
      <c r="K443" s="19"/>
      <c r="M443" s="67">
        <f t="shared" si="738"/>
        <v>7584.3112718990906</v>
      </c>
      <c r="N443" s="19"/>
      <c r="P443" s="67">
        <f t="shared" si="739"/>
        <v>6407.5831186249998</v>
      </c>
      <c r="Q443" s="19"/>
      <c r="S443" s="67">
        <f t="shared" si="740"/>
        <v>4033.1429545349924</v>
      </c>
      <c r="T443" s="19"/>
      <c r="V443" s="67">
        <f t="shared" si="741"/>
        <v>3580.5132647550013</v>
      </c>
      <c r="W443" s="19"/>
      <c r="Y443" s="67">
        <f t="shared" si="742"/>
        <v>4387.3998905525896</v>
      </c>
      <c r="Z443" s="19"/>
      <c r="AB443" s="67">
        <f t="shared" si="743"/>
        <v>4023.1127253865402</v>
      </c>
      <c r="AC443" s="19"/>
      <c r="AE443" s="67">
        <f t="shared" si="744"/>
        <v>4208.4945895106021</v>
      </c>
      <c r="AF443" s="19"/>
      <c r="AH443" s="67">
        <f t="shared" si="745"/>
        <v>4823.8800643244685</v>
      </c>
      <c r="AI443" s="19"/>
      <c r="AK443" s="67">
        <f t="shared" si="746"/>
        <v>4448.5191339869289</v>
      </c>
      <c r="AL443" s="19"/>
      <c r="AN443" s="67">
        <f t="shared" si="747"/>
        <v>4321.8284750381144</v>
      </c>
      <c r="AO443" s="19"/>
      <c r="AQ443" s="67">
        <f t="shared" si="748"/>
        <v>5152.0723822285945</v>
      </c>
      <c r="AR443" s="19"/>
      <c r="AT443" s="67">
        <f t="shared" si="749"/>
        <v>6665.3199068133508</v>
      </c>
      <c r="AU443" s="19"/>
      <c r="AW443" s="67">
        <f t="shared" si="750"/>
        <v>10108.038728538211</v>
      </c>
      <c r="AX443" s="19"/>
      <c r="AZ443" s="67">
        <f t="shared" si="751"/>
        <v>10440.02405299561</v>
      </c>
    </row>
    <row r="444" spans="1:53" ht="18" customHeight="1" outlineLevel="1" x14ac:dyDescent="0.3">
      <c r="B444" s="66" t="s">
        <v>227</v>
      </c>
      <c r="C444" s="1">
        <v>15</v>
      </c>
      <c r="D444" s="1" t="s">
        <v>318</v>
      </c>
      <c r="E444" s="1" t="s">
        <v>18</v>
      </c>
      <c r="H444" s="19"/>
      <c r="J444" s="67">
        <f t="shared" si="737"/>
        <v>1463.8594375599998</v>
      </c>
      <c r="K444" s="19"/>
      <c r="M444" s="67">
        <f t="shared" si="738"/>
        <v>1921.8008983104119</v>
      </c>
      <c r="N444" s="19"/>
      <c r="P444" s="67">
        <f t="shared" si="739"/>
        <v>646.29075680797837</v>
      </c>
      <c r="Q444" s="19"/>
      <c r="S444" s="67">
        <f t="shared" si="740"/>
        <v>731.83400000000006</v>
      </c>
      <c r="T444" s="19"/>
      <c r="V444" s="67">
        <f t="shared" si="741"/>
        <v>721.78541456509231</v>
      </c>
      <c r="W444" s="19"/>
      <c r="Y444" s="67">
        <f t="shared" si="742"/>
        <v>772.41201054509338</v>
      </c>
      <c r="Z444" s="19"/>
      <c r="AB444" s="67">
        <f t="shared" si="743"/>
        <v>810.36780669333348</v>
      </c>
      <c r="AC444" s="19"/>
      <c r="AE444" s="67">
        <f t="shared" si="744"/>
        <v>743.39964365333333</v>
      </c>
      <c r="AF444" s="19"/>
      <c r="AH444" s="67">
        <f t="shared" si="745"/>
        <v>719.18826833999992</v>
      </c>
      <c r="AI444" s="19"/>
      <c r="AK444" s="67">
        <f t="shared" si="746"/>
        <v>905.47645639999985</v>
      </c>
      <c r="AL444" s="19"/>
      <c r="AN444" s="67">
        <f t="shared" si="747"/>
        <v>1099.3503263000002</v>
      </c>
      <c r="AO444" s="19"/>
      <c r="AQ444" s="67">
        <f t="shared" si="748"/>
        <v>1475.5947626799998</v>
      </c>
      <c r="AR444" s="19"/>
      <c r="AT444" s="67">
        <f t="shared" si="749"/>
        <v>1946.804247377748</v>
      </c>
      <c r="AU444" s="19"/>
      <c r="AW444" s="67">
        <f t="shared" si="750"/>
        <v>2017.3871740983511</v>
      </c>
      <c r="AX444" s="19"/>
      <c r="AZ444" s="67">
        <f t="shared" si="751"/>
        <v>2403.996458335952</v>
      </c>
    </row>
    <row r="445" spans="1:53" customFormat="1" ht="18" customHeight="1" outlineLevel="1" x14ac:dyDescent="0.3">
      <c r="A445" s="1"/>
      <c r="B445" s="66" t="s">
        <v>252</v>
      </c>
      <c r="C445" s="1">
        <v>16</v>
      </c>
      <c r="D445" s="1" t="s">
        <v>318</v>
      </c>
      <c r="E445" s="1" t="s">
        <v>18</v>
      </c>
      <c r="F445" s="1"/>
      <c r="G445" s="1"/>
      <c r="H445" s="19"/>
      <c r="I445" s="1"/>
      <c r="J445" s="67">
        <f t="shared" si="737"/>
        <v>4500</v>
      </c>
      <c r="K445" s="19"/>
      <c r="L445" s="1"/>
      <c r="M445" s="67">
        <f t="shared" si="738"/>
        <v>4601.4354066985652</v>
      </c>
      <c r="N445" s="19"/>
      <c r="O445" s="1"/>
      <c r="P445" s="67">
        <f t="shared" si="739"/>
        <v>3000</v>
      </c>
      <c r="Q445" s="19"/>
      <c r="R445" s="1"/>
      <c r="S445" s="67">
        <f t="shared" si="740"/>
        <v>3700</v>
      </c>
      <c r="T445" s="19"/>
      <c r="U445" s="1"/>
      <c r="V445" s="67">
        <f t="shared" si="741"/>
        <v>4700</v>
      </c>
      <c r="W445" s="19"/>
      <c r="X445" s="1"/>
      <c r="Y445" s="67">
        <f t="shared" si="742"/>
        <v>4575.2212389380529</v>
      </c>
      <c r="Z445" s="19"/>
      <c r="AA445" s="1"/>
      <c r="AB445" s="67">
        <f t="shared" si="743"/>
        <v>4570.7964601769918</v>
      </c>
      <c r="AC445" s="19"/>
      <c r="AD445" s="1"/>
      <c r="AE445" s="67">
        <f t="shared" si="744"/>
        <v>4672.212389380531</v>
      </c>
      <c r="AF445" s="19"/>
      <c r="AG445" s="1"/>
      <c r="AH445" s="67">
        <f t="shared" si="745"/>
        <v>5131.5398230088495</v>
      </c>
      <c r="AI445" s="19"/>
      <c r="AJ445" s="1"/>
      <c r="AK445" s="67">
        <f t="shared" si="746"/>
        <v>4707.0796460176989</v>
      </c>
      <c r="AL445" s="19"/>
      <c r="AM445" s="1"/>
      <c r="AN445" s="67">
        <f t="shared" si="747"/>
        <v>5109.7345132743367</v>
      </c>
      <c r="AO445" s="19"/>
      <c r="AP445" s="1"/>
      <c r="AQ445" s="67">
        <f t="shared" si="748"/>
        <v>4500</v>
      </c>
      <c r="AR445" s="19"/>
      <c r="AS445" s="1"/>
      <c r="AT445" s="67">
        <f t="shared" si="749"/>
        <v>4583.1858407079653</v>
      </c>
      <c r="AU445" s="19"/>
      <c r="AV445" s="1"/>
      <c r="AW445" s="67">
        <f t="shared" si="750"/>
        <v>4897.345132743364</v>
      </c>
      <c r="AX445" s="19"/>
      <c r="AY445" s="1"/>
      <c r="AZ445" s="67">
        <f t="shared" si="751"/>
        <v>4825.2499712676708</v>
      </c>
      <c r="BA445" s="1"/>
    </row>
    <row r="446" spans="1:53" customFormat="1" ht="18" customHeight="1" outlineLevel="1" x14ac:dyDescent="0.3">
      <c r="A446" s="1"/>
      <c r="B446" s="66" t="s">
        <v>260</v>
      </c>
      <c r="C446" s="1">
        <v>17</v>
      </c>
      <c r="D446" s="1" t="s">
        <v>318</v>
      </c>
      <c r="E446" s="1" t="s">
        <v>18</v>
      </c>
      <c r="F446" s="1"/>
      <c r="G446" s="1"/>
      <c r="H446" s="19"/>
      <c r="I446" s="1"/>
      <c r="J446" s="67">
        <f t="shared" si="737"/>
        <v>0</v>
      </c>
      <c r="K446" s="19"/>
      <c r="L446" s="1"/>
      <c r="M446" s="67">
        <f t="shared" si="738"/>
        <v>0</v>
      </c>
      <c r="N446" s="19"/>
      <c r="O446" s="1"/>
      <c r="P446" s="67">
        <f t="shared" si="739"/>
        <v>0</v>
      </c>
      <c r="Q446" s="19"/>
      <c r="R446" s="1"/>
      <c r="S446" s="67">
        <f t="shared" si="740"/>
        <v>0</v>
      </c>
      <c r="T446" s="19"/>
      <c r="U446" s="1"/>
      <c r="V446" s="67">
        <f t="shared" si="741"/>
        <v>0</v>
      </c>
      <c r="W446" s="19"/>
      <c r="X446" s="1"/>
      <c r="Y446" s="67">
        <f t="shared" si="742"/>
        <v>0</v>
      </c>
      <c r="Z446" s="19"/>
      <c r="AA446" s="1"/>
      <c r="AB446" s="67">
        <f t="shared" si="743"/>
        <v>0</v>
      </c>
      <c r="AC446" s="19"/>
      <c r="AD446" s="1"/>
      <c r="AE446" s="67">
        <f t="shared" si="744"/>
        <v>0</v>
      </c>
      <c r="AF446" s="19"/>
      <c r="AG446" s="1"/>
      <c r="AH446" s="67">
        <f t="shared" si="745"/>
        <v>0</v>
      </c>
      <c r="AI446" s="19"/>
      <c r="AJ446" s="1"/>
      <c r="AK446" s="67">
        <f t="shared" si="746"/>
        <v>0</v>
      </c>
      <c r="AL446" s="19"/>
      <c r="AM446" s="1"/>
      <c r="AN446" s="67">
        <f t="shared" si="747"/>
        <v>0</v>
      </c>
      <c r="AO446" s="19"/>
      <c r="AP446" s="1"/>
      <c r="AQ446" s="67">
        <f t="shared" si="748"/>
        <v>0</v>
      </c>
      <c r="AR446" s="19"/>
      <c r="AS446" s="1"/>
      <c r="AT446" s="67">
        <f t="shared" si="749"/>
        <v>0</v>
      </c>
      <c r="AU446" s="19"/>
      <c r="AV446" s="1"/>
      <c r="AW446" s="67">
        <f t="shared" si="750"/>
        <v>0</v>
      </c>
      <c r="AX446" s="19"/>
      <c r="AY446" s="1"/>
      <c r="AZ446" s="67">
        <f t="shared" si="751"/>
        <v>0</v>
      </c>
      <c r="BA446" s="1"/>
    </row>
    <row r="447" spans="1:53" customFormat="1" ht="18" customHeight="1" outlineLevel="1" x14ac:dyDescent="0.3">
      <c r="A447" s="1"/>
      <c r="B447" s="66" t="s">
        <v>270</v>
      </c>
      <c r="C447" s="1">
        <v>18</v>
      </c>
      <c r="D447" s="1" t="s">
        <v>318</v>
      </c>
      <c r="E447" s="1" t="s">
        <v>18</v>
      </c>
      <c r="F447" s="1"/>
      <c r="G447" s="1"/>
      <c r="H447" s="19"/>
      <c r="I447" s="1"/>
      <c r="J447" s="67">
        <f t="shared" si="737"/>
        <v>0</v>
      </c>
      <c r="K447" s="19"/>
      <c r="L447" s="1"/>
      <c r="M447" s="67">
        <f t="shared" si="738"/>
        <v>0</v>
      </c>
      <c r="N447" s="19"/>
      <c r="O447" s="1"/>
      <c r="P447" s="67">
        <f t="shared" si="739"/>
        <v>0</v>
      </c>
      <c r="Q447" s="19"/>
      <c r="R447" s="1"/>
      <c r="S447" s="67">
        <f t="shared" si="740"/>
        <v>20</v>
      </c>
      <c r="T447" s="19"/>
      <c r="U447" s="1"/>
      <c r="V447" s="67">
        <f t="shared" si="741"/>
        <v>20</v>
      </c>
      <c r="W447" s="19"/>
      <c r="X447" s="1"/>
      <c r="Y447" s="67">
        <f t="shared" si="742"/>
        <v>0</v>
      </c>
      <c r="Z447" s="19"/>
      <c r="AA447" s="1"/>
      <c r="AB447" s="67">
        <f t="shared" si="743"/>
        <v>13</v>
      </c>
      <c r="AC447" s="19"/>
      <c r="AD447" s="1"/>
      <c r="AE447" s="67">
        <f t="shared" si="744"/>
        <v>0</v>
      </c>
      <c r="AF447" s="19"/>
      <c r="AG447" s="1"/>
      <c r="AH447" s="67">
        <f t="shared" si="745"/>
        <v>38.200000000000003</v>
      </c>
      <c r="AI447" s="19"/>
      <c r="AJ447" s="1"/>
      <c r="AK447" s="67">
        <f t="shared" si="746"/>
        <v>38.200000000000003</v>
      </c>
      <c r="AL447" s="19"/>
      <c r="AM447" s="1"/>
      <c r="AN447" s="67">
        <f t="shared" si="747"/>
        <v>38.200000000000003</v>
      </c>
      <c r="AO447" s="19"/>
      <c r="AP447" s="1"/>
      <c r="AQ447" s="67">
        <f t="shared" si="748"/>
        <v>0</v>
      </c>
      <c r="AR447" s="19"/>
      <c r="AS447" s="1"/>
      <c r="AT447" s="67">
        <f t="shared" si="749"/>
        <v>22.9</v>
      </c>
      <c r="AU447" s="19"/>
      <c r="AV447" s="1"/>
      <c r="AW447" s="67">
        <f t="shared" si="750"/>
        <v>22.9</v>
      </c>
      <c r="AX447" s="19"/>
      <c r="AY447" s="1"/>
      <c r="AZ447" s="67">
        <f t="shared" si="751"/>
        <v>22.9</v>
      </c>
      <c r="BA447" s="1"/>
    </row>
    <row r="448" spans="1:53" customFormat="1" ht="18" customHeight="1" outlineLevel="1" x14ac:dyDescent="0.3">
      <c r="A448" s="1"/>
      <c r="B448" s="66" t="s">
        <v>278</v>
      </c>
      <c r="C448" s="1">
        <v>19</v>
      </c>
      <c r="D448" s="1" t="s">
        <v>318</v>
      </c>
      <c r="E448" s="1" t="s">
        <v>18</v>
      </c>
      <c r="F448" s="1"/>
      <c r="G448" s="1"/>
      <c r="H448" s="19"/>
      <c r="I448" s="1"/>
      <c r="J448" s="67">
        <f t="shared" si="737"/>
        <v>0</v>
      </c>
      <c r="K448" s="19"/>
      <c r="L448" s="1"/>
      <c r="M448" s="67">
        <f t="shared" si="738"/>
        <v>0</v>
      </c>
      <c r="N448" s="19"/>
      <c r="O448" s="1"/>
      <c r="P448" s="67">
        <f t="shared" si="739"/>
        <v>0</v>
      </c>
      <c r="Q448" s="19"/>
      <c r="R448" s="1"/>
      <c r="S448" s="67">
        <f t="shared" si="740"/>
        <v>0</v>
      </c>
      <c r="T448" s="19"/>
      <c r="U448" s="1"/>
      <c r="V448" s="67">
        <f t="shared" si="741"/>
        <v>0</v>
      </c>
      <c r="W448" s="19"/>
      <c r="X448" s="1"/>
      <c r="Y448" s="67">
        <f t="shared" si="742"/>
        <v>0</v>
      </c>
      <c r="Z448" s="19"/>
      <c r="AA448" s="1"/>
      <c r="AB448" s="67">
        <f t="shared" si="743"/>
        <v>0</v>
      </c>
      <c r="AC448" s="19"/>
      <c r="AD448" s="1"/>
      <c r="AE448" s="67">
        <f t="shared" si="744"/>
        <v>0</v>
      </c>
      <c r="AF448" s="19"/>
      <c r="AG448" s="1"/>
      <c r="AH448" s="67">
        <f t="shared" si="745"/>
        <v>0</v>
      </c>
      <c r="AI448" s="19"/>
      <c r="AJ448" s="1"/>
      <c r="AK448" s="67">
        <f t="shared" si="746"/>
        <v>0</v>
      </c>
      <c r="AL448" s="19"/>
      <c r="AM448" s="1"/>
      <c r="AN448" s="67">
        <f t="shared" si="747"/>
        <v>0</v>
      </c>
      <c r="AO448" s="19"/>
      <c r="AP448" s="1"/>
      <c r="AQ448" s="67">
        <f t="shared" si="748"/>
        <v>0</v>
      </c>
      <c r="AR448" s="19"/>
      <c r="AS448" s="1"/>
      <c r="AT448" s="67">
        <f t="shared" si="749"/>
        <v>0</v>
      </c>
      <c r="AU448" s="19"/>
      <c r="AV448" s="1"/>
      <c r="AW448" s="67">
        <f t="shared" si="750"/>
        <v>0</v>
      </c>
      <c r="AX448" s="19"/>
      <c r="AY448" s="1"/>
      <c r="AZ448" s="67">
        <f t="shared" si="751"/>
        <v>0</v>
      </c>
      <c r="BA448" s="1"/>
    </row>
    <row r="449" spans="1:53" customFormat="1" ht="18" customHeight="1" outlineLevel="1" x14ac:dyDescent="0.3">
      <c r="A449" s="1"/>
      <c r="B449" s="66" t="s">
        <v>285</v>
      </c>
      <c r="C449" s="1">
        <v>20</v>
      </c>
      <c r="D449" s="1" t="s">
        <v>318</v>
      </c>
      <c r="E449" s="1" t="s">
        <v>18</v>
      </c>
      <c r="F449" s="1"/>
      <c r="G449" s="1"/>
      <c r="H449" s="19"/>
      <c r="I449" s="1"/>
      <c r="J449" s="67">
        <f t="shared" si="737"/>
        <v>0</v>
      </c>
      <c r="K449" s="19"/>
      <c r="L449" s="1"/>
      <c r="M449" s="67">
        <f t="shared" si="738"/>
        <v>0</v>
      </c>
      <c r="N449" s="19"/>
      <c r="O449" s="1"/>
      <c r="P449" s="67">
        <f t="shared" si="739"/>
        <v>0</v>
      </c>
      <c r="Q449" s="19"/>
      <c r="R449" s="1"/>
      <c r="S449" s="67">
        <f t="shared" si="740"/>
        <v>0</v>
      </c>
      <c r="T449" s="19"/>
      <c r="U449" s="1"/>
      <c r="V449" s="67">
        <f t="shared" si="741"/>
        <v>0</v>
      </c>
      <c r="W449" s="19"/>
      <c r="X449" s="1"/>
      <c r="Y449" s="67">
        <f t="shared" si="742"/>
        <v>0</v>
      </c>
      <c r="Z449" s="19"/>
      <c r="AA449" s="1"/>
      <c r="AB449" s="67">
        <f t="shared" si="743"/>
        <v>0</v>
      </c>
      <c r="AC449" s="19"/>
      <c r="AD449" s="1"/>
      <c r="AE449" s="67">
        <f t="shared" si="744"/>
        <v>0</v>
      </c>
      <c r="AF449" s="19"/>
      <c r="AG449" s="1"/>
      <c r="AH449" s="67">
        <f t="shared" si="745"/>
        <v>0</v>
      </c>
      <c r="AI449" s="19"/>
      <c r="AJ449" s="1"/>
      <c r="AK449" s="67">
        <f t="shared" si="746"/>
        <v>0</v>
      </c>
      <c r="AL449" s="19"/>
      <c r="AM449" s="1"/>
      <c r="AN449" s="67">
        <f t="shared" si="747"/>
        <v>0</v>
      </c>
      <c r="AO449" s="19"/>
      <c r="AP449" s="1"/>
      <c r="AQ449" s="67">
        <f t="shared" si="748"/>
        <v>0</v>
      </c>
      <c r="AR449" s="19"/>
      <c r="AS449" s="1"/>
      <c r="AT449" s="67">
        <f t="shared" si="749"/>
        <v>0</v>
      </c>
      <c r="AU449" s="19"/>
      <c r="AV449" s="1"/>
      <c r="AW449" s="67">
        <f t="shared" si="750"/>
        <v>0</v>
      </c>
      <c r="AX449" s="19"/>
      <c r="AY449" s="1"/>
      <c r="AZ449" s="67">
        <f t="shared" si="751"/>
        <v>0</v>
      </c>
      <c r="BA449" s="1"/>
    </row>
    <row r="450" spans="1:53" customFormat="1" ht="18" customHeight="1" outlineLevel="1" x14ac:dyDescent="0.3">
      <c r="A450" s="1"/>
      <c r="B450" s="66" t="s">
        <v>290</v>
      </c>
      <c r="C450" s="1">
        <v>21</v>
      </c>
      <c r="D450" s="1" t="s">
        <v>318</v>
      </c>
      <c r="E450" s="1" t="s">
        <v>18</v>
      </c>
      <c r="F450" s="1"/>
      <c r="G450" s="1"/>
      <c r="H450" s="19"/>
      <c r="I450" s="1"/>
      <c r="J450" s="67">
        <f t="shared" si="737"/>
        <v>0</v>
      </c>
      <c r="K450" s="19"/>
      <c r="L450" s="1"/>
      <c r="M450" s="67">
        <f t="shared" si="738"/>
        <v>0</v>
      </c>
      <c r="N450" s="19"/>
      <c r="O450" s="1"/>
      <c r="P450" s="67">
        <f t="shared" si="739"/>
        <v>1944.1888268156424</v>
      </c>
      <c r="Q450" s="19"/>
      <c r="R450" s="1"/>
      <c r="S450" s="67">
        <f t="shared" si="740"/>
        <v>2148.5468715083798</v>
      </c>
      <c r="T450" s="19"/>
      <c r="U450" s="1"/>
      <c r="V450" s="67">
        <f t="shared" si="741"/>
        <v>2274</v>
      </c>
      <c r="W450" s="19"/>
      <c r="X450" s="1"/>
      <c r="Y450" s="67">
        <f t="shared" si="742"/>
        <v>2240</v>
      </c>
      <c r="Z450" s="19"/>
      <c r="AA450" s="1"/>
      <c r="AB450" s="67">
        <f t="shared" si="743"/>
        <v>2148</v>
      </c>
      <c r="AC450" s="19"/>
      <c r="AD450" s="1"/>
      <c r="AE450" s="67">
        <f t="shared" si="744"/>
        <v>2168</v>
      </c>
      <c r="AF450" s="19"/>
      <c r="AG450" s="1"/>
      <c r="AH450" s="67">
        <f t="shared" si="745"/>
        <v>2018</v>
      </c>
      <c r="AI450" s="19"/>
      <c r="AJ450" s="1"/>
      <c r="AK450" s="67">
        <f t="shared" si="746"/>
        <v>1946</v>
      </c>
      <c r="AL450" s="19"/>
      <c r="AM450" s="1"/>
      <c r="AN450" s="67">
        <f t="shared" si="747"/>
        <v>2041</v>
      </c>
      <c r="AO450" s="19"/>
      <c r="AP450" s="1"/>
      <c r="AQ450" s="67">
        <f t="shared" si="748"/>
        <v>2170.6408450704225</v>
      </c>
      <c r="AR450" s="19"/>
      <c r="AS450" s="1"/>
      <c r="AT450" s="67">
        <f t="shared" si="749"/>
        <v>2624</v>
      </c>
      <c r="AU450" s="19"/>
      <c r="AV450" s="1"/>
      <c r="AW450" s="67">
        <f t="shared" si="750"/>
        <v>3096</v>
      </c>
      <c r="AX450" s="19"/>
      <c r="AY450" s="1"/>
      <c r="AZ450" s="67">
        <f t="shared" si="751"/>
        <v>3211.2944033935414</v>
      </c>
      <c r="BA450" s="1"/>
    </row>
    <row r="451" spans="1:53" customFormat="1" ht="18" customHeight="1" outlineLevel="1" x14ac:dyDescent="0.3">
      <c r="A451" s="1"/>
      <c r="B451" s="66" t="s">
        <v>300</v>
      </c>
      <c r="C451" s="1">
        <v>22</v>
      </c>
      <c r="D451" s="1" t="s">
        <v>318</v>
      </c>
      <c r="E451" s="1" t="s">
        <v>18</v>
      </c>
      <c r="F451" s="1"/>
      <c r="G451" s="1"/>
      <c r="H451" s="19"/>
      <c r="I451" s="1"/>
      <c r="J451" s="67">
        <f t="shared" si="737"/>
        <v>0</v>
      </c>
      <c r="K451" s="19"/>
      <c r="L451" s="1"/>
      <c r="M451" s="67">
        <f t="shared" si="738"/>
        <v>0</v>
      </c>
      <c r="N451" s="19"/>
      <c r="O451" s="1"/>
      <c r="P451" s="67">
        <f t="shared" si="739"/>
        <v>0</v>
      </c>
      <c r="Q451" s="19"/>
      <c r="R451" s="1"/>
      <c r="S451" s="67">
        <f t="shared" si="740"/>
        <v>0</v>
      </c>
      <c r="T451" s="19"/>
      <c r="U451" s="1"/>
      <c r="V451" s="67">
        <f t="shared" si="741"/>
        <v>0</v>
      </c>
      <c r="W451" s="19"/>
      <c r="X451" s="1"/>
      <c r="Y451" s="67">
        <f t="shared" si="742"/>
        <v>0</v>
      </c>
      <c r="Z451" s="19"/>
      <c r="AA451" s="1"/>
      <c r="AB451" s="67">
        <f t="shared" si="743"/>
        <v>0</v>
      </c>
      <c r="AC451" s="19"/>
      <c r="AD451" s="1"/>
      <c r="AE451" s="67">
        <f t="shared" si="744"/>
        <v>0</v>
      </c>
      <c r="AF451" s="19"/>
      <c r="AG451" s="1"/>
      <c r="AH451" s="67">
        <f t="shared" si="745"/>
        <v>0</v>
      </c>
      <c r="AI451" s="19"/>
      <c r="AJ451" s="1"/>
      <c r="AK451" s="67">
        <f t="shared" si="746"/>
        <v>0</v>
      </c>
      <c r="AL451" s="19"/>
      <c r="AM451" s="1"/>
      <c r="AN451" s="67">
        <f t="shared" si="747"/>
        <v>0</v>
      </c>
      <c r="AO451" s="19"/>
      <c r="AP451" s="1"/>
      <c r="AQ451" s="67">
        <f t="shared" si="748"/>
        <v>0</v>
      </c>
      <c r="AR451" s="19"/>
      <c r="AS451" s="1"/>
      <c r="AT451" s="67">
        <f t="shared" si="749"/>
        <v>0</v>
      </c>
      <c r="AU451" s="19"/>
      <c r="AV451" s="1"/>
      <c r="AW451" s="67">
        <f t="shared" si="750"/>
        <v>0</v>
      </c>
      <c r="AX451" s="19"/>
      <c r="AY451" s="1"/>
      <c r="AZ451" s="67">
        <f t="shared" si="751"/>
        <v>0</v>
      </c>
      <c r="BA451" s="1"/>
    </row>
    <row r="452" spans="1:53" customFormat="1" ht="18" customHeight="1" outlineLevel="1" x14ac:dyDescent="0.3">
      <c r="A452" s="1"/>
      <c r="B452" s="78" t="s">
        <v>323</v>
      </c>
      <c r="C452" s="1"/>
      <c r="D452" s="1"/>
      <c r="E452" s="1"/>
      <c r="F452" s="1"/>
      <c r="G452" s="1"/>
      <c r="H452" s="19"/>
      <c r="I452" s="1"/>
      <c r="J452" s="73">
        <f t="shared" ref="J452" si="752">SUM(J430:J451)</f>
        <v>66273.231338436104</v>
      </c>
      <c r="K452" s="19"/>
      <c r="L452" s="1"/>
      <c r="M452" s="73">
        <f t="shared" ref="M452" si="753">SUM(M430:M451)</f>
        <v>83878.553257808206</v>
      </c>
      <c r="N452" s="19"/>
      <c r="O452" s="1"/>
      <c r="P452" s="73">
        <f>SUM(P430:P451)</f>
        <v>50681.709092190707</v>
      </c>
      <c r="Q452" s="19"/>
      <c r="R452" s="1"/>
      <c r="S452" s="73">
        <f>SUM(S430:S451)</f>
        <v>53399.161556854735</v>
      </c>
      <c r="T452" s="19"/>
      <c r="U452" s="1"/>
      <c r="V452" s="73">
        <f>SUM(V430:V451)</f>
        <v>56396.829951496002</v>
      </c>
      <c r="W452" s="19"/>
      <c r="X452" s="1"/>
      <c r="Y452" s="73">
        <f>SUM(Y430:Y451)</f>
        <v>57749.56370614982</v>
      </c>
      <c r="Z452" s="19"/>
      <c r="AA452" s="1"/>
      <c r="AB452" s="73">
        <f>SUM(AB430:AB451)</f>
        <v>58232.790556182321</v>
      </c>
      <c r="AC452" s="19"/>
      <c r="AD452" s="1"/>
      <c r="AE452" s="73">
        <f>SUM(AE430:AE451)</f>
        <v>59999.957593988649</v>
      </c>
      <c r="AF452" s="19"/>
      <c r="AG452" s="1"/>
      <c r="AH452" s="73">
        <f>SUM(AH430:AH451)</f>
        <v>64354.541560198588</v>
      </c>
      <c r="AI452" s="19"/>
      <c r="AJ452" s="1"/>
      <c r="AK452" s="73">
        <f>SUM(AK430:AK451)</f>
        <v>66851.111338733084</v>
      </c>
      <c r="AL452" s="19"/>
      <c r="AM452" s="1"/>
      <c r="AN452" s="73">
        <f>SUM(AN430:AN451)</f>
        <v>71242.542186225459</v>
      </c>
      <c r="AO452" s="19"/>
      <c r="AP452" s="1"/>
      <c r="AQ452" s="73">
        <f>SUM(AQ430:AQ451)</f>
        <v>73382.544061065259</v>
      </c>
      <c r="AR452" s="19"/>
      <c r="AS452" s="1"/>
      <c r="AT452" s="73">
        <f>SUM(AT430:AT451)</f>
        <v>89072.183518050981</v>
      </c>
      <c r="AU452" s="19"/>
      <c r="AV452" s="1"/>
      <c r="AW452" s="73">
        <f>SUM(AW430:AW451)</f>
        <v>99936.892331645227</v>
      </c>
      <c r="AX452" s="19"/>
      <c r="AY452" s="1"/>
      <c r="AZ452" s="73">
        <f>SUM(AZ430:AZ451)</f>
        <v>113718.31942139378</v>
      </c>
      <c r="BA452" s="1"/>
    </row>
    <row r="453" spans="1:53" customFormat="1" ht="18" customHeight="1" outlineLevel="1" x14ac:dyDescent="0.3">
      <c r="A453" s="1"/>
      <c r="B453" s="69" t="s">
        <v>335</v>
      </c>
      <c r="C453" s="70"/>
      <c r="D453" s="70"/>
      <c r="E453" s="70"/>
      <c r="F453" s="70"/>
      <c r="G453" s="70"/>
      <c r="H453" s="71"/>
      <c r="I453" s="70"/>
      <c r="J453" s="72"/>
      <c r="K453" s="71"/>
      <c r="L453" s="70"/>
      <c r="M453" s="72"/>
      <c r="N453" s="71"/>
      <c r="O453" s="70"/>
      <c r="P453" s="72"/>
      <c r="Q453" s="71"/>
      <c r="R453" s="70"/>
      <c r="S453" s="72"/>
      <c r="T453" s="71"/>
      <c r="U453" s="70"/>
      <c r="V453" s="72"/>
      <c r="W453" s="71"/>
      <c r="X453" s="70"/>
      <c r="Y453" s="72"/>
      <c r="Z453" s="71"/>
      <c r="AA453" s="70"/>
      <c r="AB453" s="72"/>
      <c r="AC453" s="71"/>
      <c r="AD453" s="70"/>
      <c r="AE453" s="72"/>
      <c r="AF453" s="71"/>
      <c r="AG453" s="70"/>
      <c r="AH453" s="72"/>
      <c r="AI453" s="71"/>
      <c r="AJ453" s="70"/>
      <c r="AK453" s="72"/>
      <c r="AL453" s="71"/>
      <c r="AM453" s="70"/>
      <c r="AN453" s="72"/>
      <c r="AO453" s="71"/>
      <c r="AP453" s="70"/>
      <c r="AQ453" s="72"/>
      <c r="AR453" s="71"/>
      <c r="AS453" s="70"/>
      <c r="AT453" s="72"/>
      <c r="AU453" s="71"/>
      <c r="AV453" s="70"/>
      <c r="AW453" s="72"/>
      <c r="AX453" s="71"/>
      <c r="AY453" s="70"/>
      <c r="AZ453" s="72"/>
      <c r="BA453" s="1"/>
    </row>
    <row r="454" spans="1:53" customFormat="1" ht="18" customHeight="1" outlineLevel="1" x14ac:dyDescent="0.3">
      <c r="A454" s="1"/>
      <c r="B454" s="66" t="s">
        <v>317</v>
      </c>
      <c r="C454" s="1">
        <v>1</v>
      </c>
      <c r="D454" s="1" t="s">
        <v>318</v>
      </c>
      <c r="E454" s="1" t="s">
        <v>71</v>
      </c>
      <c r="F454" s="1"/>
      <c r="G454" s="1"/>
      <c r="H454" s="19"/>
      <c r="I454" s="1"/>
      <c r="J454" s="67">
        <f t="shared" ref="J454:J475" si="754">SUMIFS(J$11:J$382,$C$11:$C$382,$C454,$D$11:$D$382,$D454,$E$11:$E$382,$E454)</f>
        <v>0</v>
      </c>
      <c r="K454" s="19"/>
      <c r="L454" s="1"/>
      <c r="M454" s="67">
        <f t="shared" ref="M454:M475" si="755">SUMIFS(M$11:M$382,$C$11:$C$382,$C454,$D$11:$D$382,$D454,$E$11:$E$382,$E454)</f>
        <v>0</v>
      </c>
      <c r="N454" s="19"/>
      <c r="O454" s="1"/>
      <c r="P454" s="67">
        <f t="shared" ref="P454:P475" si="756">SUMIFS(P$11:P$382,$C$11:$C$382,$C454,$D$11:$D$382,$D454,$E$11:$E$382,$E454)</f>
        <v>0</v>
      </c>
      <c r="Q454" s="19"/>
      <c r="R454" s="1"/>
      <c r="S454" s="67">
        <f t="shared" ref="S454:S475" si="757">SUMIFS(S$11:S$382,$C$11:$C$382,$C454,$D$11:$D$382,$D454,$E$11:$E$382,$E454)</f>
        <v>0</v>
      </c>
      <c r="T454" s="19"/>
      <c r="U454" s="1"/>
      <c r="V454" s="67">
        <f t="shared" ref="V454:V475" si="758">SUMIFS(V$11:V$382,$C$11:$C$382,$C454,$D$11:$D$382,$D454,$E$11:$E$382,$E454)</f>
        <v>0</v>
      </c>
      <c r="W454" s="19"/>
      <c r="X454" s="1"/>
      <c r="Y454" s="67">
        <f t="shared" ref="Y454:Y475" si="759">SUMIFS(Y$11:Y$382,$C$11:$C$382,$C454,$D$11:$D$382,$D454,$E$11:$E$382,$E454)</f>
        <v>0</v>
      </c>
      <c r="Z454" s="19"/>
      <c r="AA454" s="1"/>
      <c r="AB454" s="67">
        <f t="shared" ref="AB454:AB475" si="760">SUMIFS(AB$11:AB$382,$C$11:$C$382,$C454,$D$11:$D$382,$D454,$E$11:$E$382,$E454)</f>
        <v>0</v>
      </c>
      <c r="AC454" s="19"/>
      <c r="AD454" s="1"/>
      <c r="AE454" s="67">
        <f t="shared" ref="AE454:AE475" si="761">SUMIFS(AE$11:AE$382,$C$11:$C$382,$C454,$D$11:$D$382,$D454,$E$11:$E$382,$E454)</f>
        <v>0</v>
      </c>
      <c r="AF454" s="19"/>
      <c r="AG454" s="1"/>
      <c r="AH454" s="67">
        <f t="shared" ref="AH454:AH475" si="762">SUMIFS(AH$11:AH$382,$C$11:$C$382,$C454,$D$11:$D$382,$D454,$E$11:$E$382,$E454)</f>
        <v>0</v>
      </c>
      <c r="AI454" s="19"/>
      <c r="AJ454" s="1"/>
      <c r="AK454" s="67">
        <f t="shared" ref="AK454:AK475" si="763">SUMIFS(AK$11:AK$382,$C$11:$C$382,$C454,$D$11:$D$382,$D454,$E$11:$E$382,$E454)</f>
        <v>0</v>
      </c>
      <c r="AL454" s="19"/>
      <c r="AM454" s="1"/>
      <c r="AN454" s="67">
        <f t="shared" ref="AN454:AN475" si="764">SUMIFS(AN$11:AN$382,$C$11:$C$382,$C454,$D$11:$D$382,$D454,$E$11:$E$382,$E454)</f>
        <v>0</v>
      </c>
      <c r="AO454" s="19"/>
      <c r="AP454" s="1"/>
      <c r="AQ454" s="67">
        <f t="shared" ref="AQ454:AQ475" si="765">SUMIFS(AQ$11:AQ$382,$C$11:$C$382,$C454,$D$11:$D$382,$D454,$E$11:$E$382,$E454)</f>
        <v>0</v>
      </c>
      <c r="AR454" s="19"/>
      <c r="AS454" s="1"/>
      <c r="AT454" s="67">
        <f t="shared" ref="AT454:AT475" si="766">SUMIFS(AT$11:AT$382,$C$11:$C$382,$C454,$D$11:$D$382,$D454,$E$11:$E$382,$E454)</f>
        <v>0</v>
      </c>
      <c r="AU454" s="19"/>
      <c r="AV454" s="1"/>
      <c r="AW454" s="67">
        <f t="shared" ref="AW454:AW475" si="767">SUMIFS(AW$11:AW$382,$C$11:$C$382,$C454,$D$11:$D$382,$D454,$E$11:$E$382,$E454)</f>
        <v>0</v>
      </c>
      <c r="AX454" s="19"/>
      <c r="AY454" s="1"/>
      <c r="AZ454" s="67">
        <f t="shared" ref="AZ454:AZ475" si="768">SUMIFS(AZ$11:AZ$382,$C$11:$C$382,$C454,$D$11:$D$382,$D454,$E$11:$E$382,$E454)</f>
        <v>0</v>
      </c>
      <c r="BA454" s="1"/>
    </row>
    <row r="455" spans="1:53" customFormat="1" ht="18" customHeight="1" outlineLevel="1" x14ac:dyDescent="0.3">
      <c r="A455" s="1"/>
      <c r="B455" s="66" t="s">
        <v>40</v>
      </c>
      <c r="C455" s="1">
        <v>2</v>
      </c>
      <c r="D455" s="1" t="s">
        <v>318</v>
      </c>
      <c r="E455" s="1" t="s">
        <v>71</v>
      </c>
      <c r="F455" s="1"/>
      <c r="G455" s="1"/>
      <c r="H455" s="19"/>
      <c r="I455" s="1"/>
      <c r="J455" s="67">
        <f t="shared" si="754"/>
        <v>626.41349999999989</v>
      </c>
      <c r="K455" s="19"/>
      <c r="L455" s="1"/>
      <c r="M455" s="67">
        <f t="shared" si="755"/>
        <v>727.61969999999997</v>
      </c>
      <c r="N455" s="19"/>
      <c r="O455" s="1"/>
      <c r="P455" s="67">
        <f t="shared" si="756"/>
        <v>1513.2076340322963</v>
      </c>
      <c r="Q455" s="19"/>
      <c r="R455" s="1"/>
      <c r="S455" s="67">
        <f t="shared" si="757"/>
        <v>1408.8735390658919</v>
      </c>
      <c r="T455" s="19"/>
      <c r="U455" s="1"/>
      <c r="V455" s="67">
        <f t="shared" si="758"/>
        <v>1280.4164909099952</v>
      </c>
      <c r="W455" s="19"/>
      <c r="X455" s="1"/>
      <c r="Y455" s="67">
        <f t="shared" si="759"/>
        <v>1100.1341140961445</v>
      </c>
      <c r="Z455" s="19"/>
      <c r="AA455" s="1"/>
      <c r="AB455" s="67">
        <f t="shared" si="760"/>
        <v>774.67985129377178</v>
      </c>
      <c r="AC455" s="19"/>
      <c r="AD455" s="1"/>
      <c r="AE455" s="67">
        <f t="shared" si="761"/>
        <v>864.13826090396242</v>
      </c>
      <c r="AF455" s="19"/>
      <c r="AG455" s="1"/>
      <c r="AH455" s="67">
        <f t="shared" si="762"/>
        <v>896.8916999999999</v>
      </c>
      <c r="AI455" s="19"/>
      <c r="AJ455" s="1"/>
      <c r="AK455" s="67">
        <f t="shared" si="763"/>
        <v>822.69749999999999</v>
      </c>
      <c r="AL455" s="19"/>
      <c r="AM455" s="1"/>
      <c r="AN455" s="67">
        <f t="shared" si="764"/>
        <v>662.89439999999991</v>
      </c>
      <c r="AO455" s="19"/>
      <c r="AP455" s="1"/>
      <c r="AQ455" s="67">
        <f t="shared" si="765"/>
        <v>626.41349999999989</v>
      </c>
      <c r="AR455" s="19"/>
      <c r="AS455" s="1"/>
      <c r="AT455" s="67">
        <f t="shared" si="766"/>
        <v>727.61969999999997</v>
      </c>
      <c r="AU455" s="19"/>
      <c r="AV455" s="1"/>
      <c r="AW455" s="67">
        <f t="shared" si="767"/>
        <v>543.50579999999991</v>
      </c>
      <c r="AX455" s="19"/>
      <c r="AY455" s="1"/>
      <c r="AZ455" s="67">
        <f t="shared" si="768"/>
        <v>492.79250667417807</v>
      </c>
      <c r="BA455" s="1"/>
    </row>
    <row r="456" spans="1:53" customFormat="1" ht="18" customHeight="1" outlineLevel="1" x14ac:dyDescent="0.3">
      <c r="A456" s="1"/>
      <c r="B456" s="66" t="s">
        <v>83</v>
      </c>
      <c r="C456" s="1">
        <v>3</v>
      </c>
      <c r="D456" s="1" t="s">
        <v>318</v>
      </c>
      <c r="E456" s="1" t="s">
        <v>71</v>
      </c>
      <c r="F456" s="1"/>
      <c r="G456" s="1"/>
      <c r="H456" s="19"/>
      <c r="I456" s="1"/>
      <c r="J456" s="67">
        <f t="shared" si="754"/>
        <v>415.63645504336512</v>
      </c>
      <c r="K456" s="19"/>
      <c r="L456" s="1"/>
      <c r="M456" s="67">
        <f t="shared" si="755"/>
        <v>519.38987581347487</v>
      </c>
      <c r="N456" s="19"/>
      <c r="O456" s="1"/>
      <c r="P456" s="67">
        <f t="shared" si="756"/>
        <v>578.64377438994745</v>
      </c>
      <c r="Q456" s="19"/>
      <c r="R456" s="1"/>
      <c r="S456" s="67">
        <f t="shared" si="757"/>
        <v>574.81511885017039</v>
      </c>
      <c r="T456" s="19"/>
      <c r="U456" s="1"/>
      <c r="V456" s="67">
        <f t="shared" si="758"/>
        <v>560.74677071473604</v>
      </c>
      <c r="W456" s="19"/>
      <c r="X456" s="1"/>
      <c r="Y456" s="67">
        <f t="shared" si="759"/>
        <v>532.77017783857718</v>
      </c>
      <c r="Z456" s="19"/>
      <c r="AA456" s="1"/>
      <c r="AB456" s="67">
        <f t="shared" si="760"/>
        <v>431.25467786410485</v>
      </c>
      <c r="AC456" s="19"/>
      <c r="AD456" s="1"/>
      <c r="AE456" s="67">
        <f t="shared" si="761"/>
        <v>467.68422450155578</v>
      </c>
      <c r="AF456" s="19"/>
      <c r="AG456" s="1"/>
      <c r="AH456" s="67">
        <f t="shared" si="762"/>
        <v>485.39790330064079</v>
      </c>
      <c r="AI456" s="19"/>
      <c r="AJ456" s="1"/>
      <c r="AK456" s="67">
        <f t="shared" si="763"/>
        <v>485.72587372926972</v>
      </c>
      <c r="AL456" s="19"/>
      <c r="AM456" s="1"/>
      <c r="AN456" s="67">
        <f t="shared" si="764"/>
        <v>425.30612939670004</v>
      </c>
      <c r="AO456" s="19"/>
      <c r="AP456" s="1"/>
      <c r="AQ456" s="67">
        <f t="shared" si="765"/>
        <v>414.49362476488795</v>
      </c>
      <c r="AR456" s="19"/>
      <c r="AS456" s="1"/>
      <c r="AT456" s="67">
        <f t="shared" si="766"/>
        <v>519.96830366365123</v>
      </c>
      <c r="AU456" s="19"/>
      <c r="AV456" s="1"/>
      <c r="AW456" s="67">
        <f t="shared" si="767"/>
        <v>408.86867469778838</v>
      </c>
      <c r="AX456" s="19"/>
      <c r="AY456" s="1"/>
      <c r="AZ456" s="67">
        <f t="shared" si="768"/>
        <v>441.99186963665579</v>
      </c>
      <c r="BA456" s="1"/>
    </row>
    <row r="457" spans="1:53" customFormat="1" ht="18" customHeight="1" outlineLevel="1" x14ac:dyDescent="0.3">
      <c r="A457" s="1"/>
      <c r="B457" s="66" t="s">
        <v>96</v>
      </c>
      <c r="C457" s="1">
        <v>4</v>
      </c>
      <c r="D457" s="1" t="s">
        <v>318</v>
      </c>
      <c r="E457" s="1" t="s">
        <v>71</v>
      </c>
      <c r="F457" s="1"/>
      <c r="G457" s="1"/>
      <c r="H457" s="19"/>
      <c r="I457" s="1"/>
      <c r="J457" s="67">
        <f t="shared" si="754"/>
        <v>69.960000000000008</v>
      </c>
      <c r="K457" s="19"/>
      <c r="L457" s="1"/>
      <c r="M457" s="67">
        <f t="shared" si="755"/>
        <v>69.960000000000008</v>
      </c>
      <c r="N457" s="19"/>
      <c r="O457" s="1"/>
      <c r="P457" s="67">
        <f t="shared" si="756"/>
        <v>565.14761909039669</v>
      </c>
      <c r="Q457" s="19"/>
      <c r="R457" s="1"/>
      <c r="S457" s="67">
        <f t="shared" si="757"/>
        <v>1000.1759936576442</v>
      </c>
      <c r="T457" s="19"/>
      <c r="U457" s="1"/>
      <c r="V457" s="67">
        <f t="shared" si="758"/>
        <v>591.94824671313097</v>
      </c>
      <c r="W457" s="19"/>
      <c r="X457" s="1"/>
      <c r="Y457" s="67">
        <f t="shared" si="759"/>
        <v>395.22423966637376</v>
      </c>
      <c r="Z457" s="19"/>
      <c r="AA457" s="1"/>
      <c r="AB457" s="67">
        <f t="shared" si="760"/>
        <v>125.9753086419753</v>
      </c>
      <c r="AC457" s="19"/>
      <c r="AD457" s="1"/>
      <c r="AE457" s="67">
        <f t="shared" si="761"/>
        <v>197.32142857142858</v>
      </c>
      <c r="AF457" s="19"/>
      <c r="AG457" s="1"/>
      <c r="AH457" s="67">
        <f t="shared" si="762"/>
        <v>133.50482315112541</v>
      </c>
      <c r="AI457" s="19"/>
      <c r="AJ457" s="1"/>
      <c r="AK457" s="67">
        <f t="shared" si="763"/>
        <v>302.82608695652175</v>
      </c>
      <c r="AL457" s="19"/>
      <c r="AM457" s="1"/>
      <c r="AN457" s="67">
        <f t="shared" si="764"/>
        <v>259.32673267326732</v>
      </c>
      <c r="AO457" s="19"/>
      <c r="AP457" s="1"/>
      <c r="AQ457" s="67">
        <f t="shared" si="765"/>
        <v>210.87719298245614</v>
      </c>
      <c r="AR457" s="19"/>
      <c r="AS457" s="1"/>
      <c r="AT457" s="67">
        <f t="shared" si="766"/>
        <v>153.8360655737705</v>
      </c>
      <c r="AU457" s="19"/>
      <c r="AV457" s="1"/>
      <c r="AW457" s="67">
        <f t="shared" si="767"/>
        <v>135.68852459016392</v>
      </c>
      <c r="AX457" s="19"/>
      <c r="AY457" s="1"/>
      <c r="AZ457" s="67">
        <f t="shared" si="768"/>
        <v>168.14981367985695</v>
      </c>
      <c r="BA457" s="1"/>
    </row>
    <row r="458" spans="1:53" customFormat="1" ht="18" customHeight="1" outlineLevel="1" x14ac:dyDescent="0.3">
      <c r="A458" s="1"/>
      <c r="B458" s="66" t="s">
        <v>108</v>
      </c>
      <c r="C458" s="1">
        <v>5</v>
      </c>
      <c r="D458" s="1" t="s">
        <v>318</v>
      </c>
      <c r="E458" s="1" t="s">
        <v>71</v>
      </c>
      <c r="F458" s="1"/>
      <c r="G458" s="1"/>
      <c r="H458" s="19"/>
      <c r="I458" s="1"/>
      <c r="J458" s="67">
        <f t="shared" si="754"/>
        <v>163.84402019999999</v>
      </c>
      <c r="K458" s="19"/>
      <c r="L458" s="1"/>
      <c r="M458" s="67">
        <f t="shared" si="755"/>
        <v>92.730761209964413</v>
      </c>
      <c r="N458" s="19"/>
      <c r="O458" s="1"/>
      <c r="P458" s="67">
        <f t="shared" si="756"/>
        <v>431.25</v>
      </c>
      <c r="Q458" s="19"/>
      <c r="R458" s="1"/>
      <c r="S458" s="67">
        <f t="shared" si="757"/>
        <v>441.25</v>
      </c>
      <c r="T458" s="19"/>
      <c r="U458" s="1"/>
      <c r="V458" s="67">
        <f t="shared" si="758"/>
        <v>499.25</v>
      </c>
      <c r="W458" s="19"/>
      <c r="X458" s="1"/>
      <c r="Y458" s="67">
        <f t="shared" si="759"/>
        <v>393.5</v>
      </c>
      <c r="Z458" s="19"/>
      <c r="AA458" s="1"/>
      <c r="AB458" s="67">
        <f t="shared" si="760"/>
        <v>465.5</v>
      </c>
      <c r="AC458" s="19"/>
      <c r="AD458" s="1"/>
      <c r="AE458" s="67">
        <f t="shared" si="761"/>
        <v>367.5</v>
      </c>
      <c r="AF458" s="19"/>
      <c r="AG458" s="1"/>
      <c r="AH458" s="67">
        <f t="shared" si="762"/>
        <v>329.5</v>
      </c>
      <c r="AI458" s="19"/>
      <c r="AJ458" s="1"/>
      <c r="AK458" s="67">
        <f t="shared" si="763"/>
        <v>340.75</v>
      </c>
      <c r="AL458" s="19"/>
      <c r="AM458" s="1"/>
      <c r="AN458" s="67">
        <f t="shared" si="764"/>
        <v>290.25</v>
      </c>
      <c r="AO458" s="19"/>
      <c r="AP458" s="1"/>
      <c r="AQ458" s="67">
        <f t="shared" si="765"/>
        <v>252.5</v>
      </c>
      <c r="AR458" s="19"/>
      <c r="AS458" s="1"/>
      <c r="AT458" s="67">
        <f t="shared" si="766"/>
        <v>134</v>
      </c>
      <c r="AU458" s="19"/>
      <c r="AV458" s="1"/>
      <c r="AW458" s="67">
        <f t="shared" si="767"/>
        <v>58.25</v>
      </c>
      <c r="AX458" s="19"/>
      <c r="AY458" s="1"/>
      <c r="AZ458" s="67">
        <f t="shared" si="768"/>
        <v>57.641871737509319</v>
      </c>
      <c r="BA458" s="1"/>
    </row>
    <row r="459" spans="1:53" customFormat="1" ht="18" customHeight="1" outlineLevel="1" x14ac:dyDescent="0.3">
      <c r="A459" s="1"/>
      <c r="B459" s="66" t="s">
        <v>128</v>
      </c>
      <c r="C459" s="1">
        <v>6</v>
      </c>
      <c r="D459" s="1" t="s">
        <v>318</v>
      </c>
      <c r="E459" s="1" t="s">
        <v>71</v>
      </c>
      <c r="F459" s="1"/>
      <c r="G459" s="1"/>
      <c r="H459" s="19"/>
      <c r="I459" s="1"/>
      <c r="J459" s="67">
        <f t="shared" si="754"/>
        <v>6.401605</v>
      </c>
      <c r="K459" s="19"/>
      <c r="L459" s="1"/>
      <c r="M459" s="67">
        <f t="shared" si="755"/>
        <v>1.5062599999999999</v>
      </c>
      <c r="N459" s="19"/>
      <c r="O459" s="1"/>
      <c r="P459" s="67">
        <f t="shared" si="756"/>
        <v>4.5187799999999996</v>
      </c>
      <c r="Q459" s="19"/>
      <c r="R459" s="1"/>
      <c r="S459" s="67">
        <f t="shared" si="757"/>
        <v>12.426644999999999</v>
      </c>
      <c r="T459" s="19"/>
      <c r="U459" s="1"/>
      <c r="V459" s="67">
        <f t="shared" si="758"/>
        <v>12.050079999999999</v>
      </c>
      <c r="W459" s="19"/>
      <c r="X459" s="1"/>
      <c r="Y459" s="67">
        <f t="shared" si="759"/>
        <v>19.581379999999999</v>
      </c>
      <c r="Z459" s="19"/>
      <c r="AA459" s="1"/>
      <c r="AB459" s="67">
        <f t="shared" si="760"/>
        <v>15.439164999999999</v>
      </c>
      <c r="AC459" s="19"/>
      <c r="AD459" s="1"/>
      <c r="AE459" s="67">
        <f t="shared" si="761"/>
        <v>9.4141250000000003</v>
      </c>
      <c r="AF459" s="19"/>
      <c r="AG459" s="1"/>
      <c r="AH459" s="67">
        <f t="shared" si="762"/>
        <v>7.1547349999999996</v>
      </c>
      <c r="AI459" s="19"/>
      <c r="AJ459" s="1"/>
      <c r="AK459" s="67">
        <f t="shared" si="763"/>
        <v>59.49727</v>
      </c>
      <c r="AL459" s="19"/>
      <c r="AM459" s="1"/>
      <c r="AN459" s="67">
        <f t="shared" si="764"/>
        <v>4.5187799999999996</v>
      </c>
      <c r="AO459" s="19"/>
      <c r="AP459" s="1"/>
      <c r="AQ459" s="67">
        <f t="shared" si="765"/>
        <v>6.401605</v>
      </c>
      <c r="AR459" s="19"/>
      <c r="AS459" s="1"/>
      <c r="AT459" s="67">
        <f t="shared" si="766"/>
        <v>1.5062599999999999</v>
      </c>
      <c r="AU459" s="19"/>
      <c r="AV459" s="1"/>
      <c r="AW459" s="67">
        <f t="shared" si="767"/>
        <v>0</v>
      </c>
      <c r="AX459" s="19"/>
      <c r="AY459" s="1"/>
      <c r="AZ459" s="67">
        <f t="shared" si="768"/>
        <v>0</v>
      </c>
      <c r="BA459" s="1"/>
    </row>
    <row r="460" spans="1:53" customFormat="1" ht="18" customHeight="1" outlineLevel="1" x14ac:dyDescent="0.3">
      <c r="A460" s="1"/>
      <c r="B460" s="66" t="s">
        <v>142</v>
      </c>
      <c r="C460" s="1">
        <v>7</v>
      </c>
      <c r="D460" s="1" t="s">
        <v>318</v>
      </c>
      <c r="E460" s="1" t="s">
        <v>71</v>
      </c>
      <c r="F460" s="1"/>
      <c r="G460" s="1"/>
      <c r="H460" s="19"/>
      <c r="I460" s="1"/>
      <c r="J460" s="67">
        <f t="shared" si="754"/>
        <v>38204.737602026507</v>
      </c>
      <c r="K460" s="19"/>
      <c r="L460" s="1"/>
      <c r="M460" s="67">
        <f t="shared" si="755"/>
        <v>34396.740735282729</v>
      </c>
      <c r="N460" s="19"/>
      <c r="O460" s="1"/>
      <c r="P460" s="67">
        <f t="shared" si="756"/>
        <v>47327.069792249102</v>
      </c>
      <c r="Q460" s="19"/>
      <c r="R460" s="1"/>
      <c r="S460" s="67">
        <f t="shared" si="757"/>
        <v>43245.20895977012</v>
      </c>
      <c r="T460" s="19"/>
      <c r="U460" s="1"/>
      <c r="V460" s="67">
        <f t="shared" si="758"/>
        <v>41215.443871954187</v>
      </c>
      <c r="W460" s="19"/>
      <c r="X460" s="1"/>
      <c r="Y460" s="67">
        <f t="shared" si="759"/>
        <v>42278.062980997944</v>
      </c>
      <c r="Z460" s="19"/>
      <c r="AA460" s="1"/>
      <c r="AB460" s="67">
        <f t="shared" si="760"/>
        <v>46483.418213668723</v>
      </c>
      <c r="AC460" s="19"/>
      <c r="AD460" s="1"/>
      <c r="AE460" s="67">
        <f t="shared" si="761"/>
        <v>50085.22534192531</v>
      </c>
      <c r="AF460" s="19"/>
      <c r="AG460" s="1"/>
      <c r="AH460" s="67">
        <f t="shared" si="762"/>
        <v>53609.15277812042</v>
      </c>
      <c r="AI460" s="19"/>
      <c r="AJ460" s="1"/>
      <c r="AK460" s="67">
        <f t="shared" si="763"/>
        <v>53625.256609705386</v>
      </c>
      <c r="AL460" s="19"/>
      <c r="AM460" s="1"/>
      <c r="AN460" s="67">
        <f t="shared" si="764"/>
        <v>53262.892694313217</v>
      </c>
      <c r="AO460" s="19"/>
      <c r="AP460" s="1"/>
      <c r="AQ460" s="67">
        <f t="shared" si="765"/>
        <v>39542.621151828847</v>
      </c>
      <c r="AR460" s="19"/>
      <c r="AS460" s="1"/>
      <c r="AT460" s="67">
        <f t="shared" si="766"/>
        <v>37163.467636341971</v>
      </c>
      <c r="AU460" s="19"/>
      <c r="AV460" s="1"/>
      <c r="AW460" s="67">
        <f t="shared" si="767"/>
        <v>33440.115506173432</v>
      </c>
      <c r="AX460" s="19"/>
      <c r="AY460" s="1"/>
      <c r="AZ460" s="67">
        <f t="shared" si="768"/>
        <v>38612.648505771976</v>
      </c>
      <c r="BA460" s="1"/>
    </row>
    <row r="461" spans="1:53" customFormat="1" ht="18" customHeight="1" outlineLevel="1" x14ac:dyDescent="0.3">
      <c r="A461" s="1"/>
      <c r="B461" s="66" t="s">
        <v>331</v>
      </c>
      <c r="C461" s="1">
        <v>8</v>
      </c>
      <c r="D461" s="1" t="s">
        <v>318</v>
      </c>
      <c r="E461" s="1" t="s">
        <v>71</v>
      </c>
      <c r="F461" s="1"/>
      <c r="G461" s="1"/>
      <c r="H461" s="19"/>
      <c r="I461" s="1"/>
      <c r="J461" s="67">
        <f t="shared" si="754"/>
        <v>13378.468372119032</v>
      </c>
      <c r="K461" s="19"/>
      <c r="L461" s="1"/>
      <c r="M461" s="67">
        <f t="shared" si="755"/>
        <v>14778.345763851017</v>
      </c>
      <c r="N461" s="19"/>
      <c r="O461" s="1"/>
      <c r="P461" s="67">
        <f t="shared" si="756"/>
        <v>14387.850699999999</v>
      </c>
      <c r="Q461" s="19"/>
      <c r="R461" s="1"/>
      <c r="S461" s="67">
        <f t="shared" si="757"/>
        <v>12946.317703999997</v>
      </c>
      <c r="T461" s="19"/>
      <c r="U461" s="1"/>
      <c r="V461" s="67">
        <f t="shared" si="758"/>
        <v>12725.720783999999</v>
      </c>
      <c r="W461" s="19"/>
      <c r="X461" s="1"/>
      <c r="Y461" s="67">
        <f t="shared" si="759"/>
        <v>12390.038902</v>
      </c>
      <c r="Z461" s="19"/>
      <c r="AA461" s="1"/>
      <c r="AB461" s="67">
        <f t="shared" si="760"/>
        <v>13299.054898</v>
      </c>
      <c r="AC461" s="19"/>
      <c r="AD461" s="1"/>
      <c r="AE461" s="67">
        <f t="shared" si="761"/>
        <v>14306.256535999997</v>
      </c>
      <c r="AF461" s="19"/>
      <c r="AG461" s="1"/>
      <c r="AH461" s="67">
        <f t="shared" si="762"/>
        <v>15142.137599999996</v>
      </c>
      <c r="AI461" s="19"/>
      <c r="AJ461" s="1"/>
      <c r="AK461" s="67">
        <f t="shared" si="763"/>
        <v>15881.103512000002</v>
      </c>
      <c r="AL461" s="19"/>
      <c r="AM461" s="1"/>
      <c r="AN461" s="67">
        <f t="shared" si="764"/>
        <v>16903.878775999998</v>
      </c>
      <c r="AO461" s="19"/>
      <c r="AP461" s="1"/>
      <c r="AQ461" s="67">
        <f t="shared" si="765"/>
        <v>14184.052691277673</v>
      </c>
      <c r="AR461" s="19"/>
      <c r="AS461" s="1"/>
      <c r="AT461" s="67">
        <f t="shared" si="766"/>
        <v>15866.710109</v>
      </c>
      <c r="AU461" s="19"/>
      <c r="AV461" s="1"/>
      <c r="AW461" s="67">
        <f t="shared" si="767"/>
        <v>14464.756181000001</v>
      </c>
      <c r="AX461" s="19"/>
      <c r="AY461" s="1"/>
      <c r="AZ461" s="67">
        <f t="shared" si="768"/>
        <v>15882.823288872078</v>
      </c>
      <c r="BA461" s="1"/>
    </row>
    <row r="462" spans="1:53" customFormat="1" ht="18" customHeight="1" outlineLevel="1" x14ac:dyDescent="0.3">
      <c r="A462" s="1"/>
      <c r="B462" s="66" t="s">
        <v>178</v>
      </c>
      <c r="C462" s="1">
        <v>9</v>
      </c>
      <c r="D462" s="1" t="s">
        <v>318</v>
      </c>
      <c r="E462" s="1" t="s">
        <v>71</v>
      </c>
      <c r="F462" s="1"/>
      <c r="G462" s="1"/>
      <c r="H462" s="19"/>
      <c r="I462" s="1"/>
      <c r="J462" s="67">
        <f t="shared" si="754"/>
        <v>0</v>
      </c>
      <c r="K462" s="19"/>
      <c r="L462" s="1"/>
      <c r="M462" s="67">
        <f t="shared" si="755"/>
        <v>0</v>
      </c>
      <c r="N462" s="19"/>
      <c r="O462" s="1"/>
      <c r="P462" s="67">
        <f t="shared" si="756"/>
        <v>0</v>
      </c>
      <c r="Q462" s="19"/>
      <c r="R462" s="1"/>
      <c r="S462" s="67">
        <f t="shared" si="757"/>
        <v>0</v>
      </c>
      <c r="T462" s="19"/>
      <c r="U462" s="1"/>
      <c r="V462" s="67">
        <f t="shared" si="758"/>
        <v>0</v>
      </c>
      <c r="W462" s="19"/>
      <c r="X462" s="1"/>
      <c r="Y462" s="67">
        <f t="shared" si="759"/>
        <v>0</v>
      </c>
      <c r="Z462" s="19"/>
      <c r="AA462" s="1"/>
      <c r="AB462" s="67">
        <f t="shared" si="760"/>
        <v>0</v>
      </c>
      <c r="AC462" s="19"/>
      <c r="AD462" s="1"/>
      <c r="AE462" s="67">
        <f t="shared" si="761"/>
        <v>0</v>
      </c>
      <c r="AF462" s="19"/>
      <c r="AG462" s="1"/>
      <c r="AH462" s="67">
        <f t="shared" si="762"/>
        <v>0</v>
      </c>
      <c r="AI462" s="19"/>
      <c r="AJ462" s="1"/>
      <c r="AK462" s="67">
        <f t="shared" si="763"/>
        <v>0</v>
      </c>
      <c r="AL462" s="19"/>
      <c r="AM462" s="1"/>
      <c r="AN462" s="67">
        <f t="shared" si="764"/>
        <v>0</v>
      </c>
      <c r="AO462" s="19"/>
      <c r="AP462" s="1"/>
      <c r="AQ462" s="67">
        <f t="shared" si="765"/>
        <v>0</v>
      </c>
      <c r="AR462" s="19"/>
      <c r="AS462" s="1"/>
      <c r="AT462" s="67">
        <f t="shared" si="766"/>
        <v>0</v>
      </c>
      <c r="AU462" s="19"/>
      <c r="AV462" s="1"/>
      <c r="AW462" s="67">
        <f t="shared" si="767"/>
        <v>0</v>
      </c>
      <c r="AX462" s="19"/>
      <c r="AY462" s="1"/>
      <c r="AZ462" s="67">
        <f t="shared" si="768"/>
        <v>0</v>
      </c>
      <c r="BA462" s="1"/>
    </row>
    <row r="463" spans="1:53" customFormat="1" ht="18" customHeight="1" outlineLevel="1" x14ac:dyDescent="0.3">
      <c r="A463" s="1"/>
      <c r="B463" s="66" t="s">
        <v>188</v>
      </c>
      <c r="C463" s="1">
        <v>10</v>
      </c>
      <c r="D463" s="1" t="s">
        <v>318</v>
      </c>
      <c r="E463" s="1" t="s">
        <v>71</v>
      </c>
      <c r="F463" s="1"/>
      <c r="G463" s="1"/>
      <c r="H463" s="19"/>
      <c r="I463" s="1"/>
      <c r="J463" s="67">
        <f t="shared" si="754"/>
        <v>0</v>
      </c>
      <c r="K463" s="19"/>
      <c r="L463" s="1"/>
      <c r="M463" s="67">
        <f t="shared" si="755"/>
        <v>0</v>
      </c>
      <c r="N463" s="19"/>
      <c r="O463" s="1"/>
      <c r="P463" s="67">
        <f t="shared" si="756"/>
        <v>0</v>
      </c>
      <c r="Q463" s="19"/>
      <c r="R463" s="1"/>
      <c r="S463" s="67">
        <f t="shared" si="757"/>
        <v>0</v>
      </c>
      <c r="T463" s="19"/>
      <c r="U463" s="1"/>
      <c r="V463" s="67">
        <f t="shared" si="758"/>
        <v>0</v>
      </c>
      <c r="W463" s="19"/>
      <c r="X463" s="1"/>
      <c r="Y463" s="67">
        <f t="shared" si="759"/>
        <v>0</v>
      </c>
      <c r="Z463" s="19"/>
      <c r="AA463" s="1"/>
      <c r="AB463" s="67">
        <f t="shared" si="760"/>
        <v>0</v>
      </c>
      <c r="AC463" s="19"/>
      <c r="AD463" s="1"/>
      <c r="AE463" s="67">
        <f t="shared" si="761"/>
        <v>0</v>
      </c>
      <c r="AF463" s="19"/>
      <c r="AG463" s="1"/>
      <c r="AH463" s="67">
        <f t="shared" si="762"/>
        <v>0</v>
      </c>
      <c r="AI463" s="19"/>
      <c r="AJ463" s="1"/>
      <c r="AK463" s="67">
        <f t="shared" si="763"/>
        <v>0</v>
      </c>
      <c r="AL463" s="19"/>
      <c r="AM463" s="1"/>
      <c r="AN463" s="67">
        <f t="shared" si="764"/>
        <v>0</v>
      </c>
      <c r="AO463" s="19"/>
      <c r="AP463" s="1"/>
      <c r="AQ463" s="67">
        <f t="shared" si="765"/>
        <v>0</v>
      </c>
      <c r="AR463" s="19"/>
      <c r="AS463" s="1"/>
      <c r="AT463" s="67">
        <f t="shared" si="766"/>
        <v>0</v>
      </c>
      <c r="AU463" s="19"/>
      <c r="AV463" s="1"/>
      <c r="AW463" s="67">
        <f t="shared" si="767"/>
        <v>0</v>
      </c>
      <c r="AX463" s="19"/>
      <c r="AY463" s="1"/>
      <c r="AZ463" s="67">
        <f t="shared" si="768"/>
        <v>0</v>
      </c>
      <c r="BA463" s="1"/>
    </row>
    <row r="464" spans="1:53" customFormat="1" ht="18" customHeight="1" outlineLevel="1" x14ac:dyDescent="0.3">
      <c r="A464" s="1"/>
      <c r="B464" s="66" t="s">
        <v>332</v>
      </c>
      <c r="C464" s="1">
        <v>11</v>
      </c>
      <c r="D464" s="1" t="s">
        <v>318</v>
      </c>
      <c r="E464" s="1" t="s">
        <v>71</v>
      </c>
      <c r="F464" s="1"/>
      <c r="G464" s="1"/>
      <c r="H464" s="19"/>
      <c r="I464" s="1"/>
      <c r="J464" s="67">
        <f t="shared" si="754"/>
        <v>0</v>
      </c>
      <c r="K464" s="19"/>
      <c r="L464" s="1"/>
      <c r="M464" s="67">
        <f t="shared" si="755"/>
        <v>0</v>
      </c>
      <c r="N464" s="19"/>
      <c r="O464" s="1"/>
      <c r="P464" s="67">
        <f t="shared" si="756"/>
        <v>0</v>
      </c>
      <c r="Q464" s="19"/>
      <c r="R464" s="1"/>
      <c r="S464" s="67">
        <f t="shared" si="757"/>
        <v>0</v>
      </c>
      <c r="T464" s="19"/>
      <c r="U464" s="1"/>
      <c r="V464" s="67">
        <f t="shared" si="758"/>
        <v>0</v>
      </c>
      <c r="W464" s="19"/>
      <c r="X464" s="1"/>
      <c r="Y464" s="67">
        <f t="shared" si="759"/>
        <v>0</v>
      </c>
      <c r="Z464" s="19"/>
      <c r="AA464" s="1"/>
      <c r="AB464" s="67">
        <f t="shared" si="760"/>
        <v>0</v>
      </c>
      <c r="AC464" s="19"/>
      <c r="AD464" s="1"/>
      <c r="AE464" s="67">
        <f t="shared" si="761"/>
        <v>0</v>
      </c>
      <c r="AF464" s="19"/>
      <c r="AG464" s="1"/>
      <c r="AH464" s="67">
        <f t="shared" si="762"/>
        <v>0</v>
      </c>
      <c r="AI464" s="19"/>
      <c r="AJ464" s="1"/>
      <c r="AK464" s="67">
        <f t="shared" si="763"/>
        <v>0</v>
      </c>
      <c r="AL464" s="19"/>
      <c r="AM464" s="1"/>
      <c r="AN464" s="67">
        <f t="shared" si="764"/>
        <v>0</v>
      </c>
      <c r="AO464" s="19"/>
      <c r="AP464" s="1"/>
      <c r="AQ464" s="67">
        <f t="shared" si="765"/>
        <v>0</v>
      </c>
      <c r="AR464" s="19"/>
      <c r="AS464" s="1"/>
      <c r="AT464" s="67">
        <f t="shared" si="766"/>
        <v>0</v>
      </c>
      <c r="AU464" s="19"/>
      <c r="AV464" s="1"/>
      <c r="AW464" s="67">
        <f t="shared" si="767"/>
        <v>0</v>
      </c>
      <c r="AX464" s="19"/>
      <c r="AY464" s="1"/>
      <c r="AZ464" s="67">
        <f t="shared" si="768"/>
        <v>0</v>
      </c>
      <c r="BA464" s="1"/>
    </row>
    <row r="465" spans="1:53" customFormat="1" ht="18" customHeight="1" outlineLevel="1" x14ac:dyDescent="0.3">
      <c r="A465" s="1"/>
      <c r="B465" s="66" t="s">
        <v>190</v>
      </c>
      <c r="C465" s="1">
        <v>12</v>
      </c>
      <c r="D465" s="1" t="s">
        <v>318</v>
      </c>
      <c r="E465" s="1" t="s">
        <v>71</v>
      </c>
      <c r="F465" s="1"/>
      <c r="G465" s="1"/>
      <c r="H465" s="19"/>
      <c r="I465" s="1"/>
      <c r="J465" s="67">
        <f t="shared" si="754"/>
        <v>4455.0972838310699</v>
      </c>
      <c r="K465" s="19"/>
      <c r="L465" s="1"/>
      <c r="M465" s="67">
        <f t="shared" si="755"/>
        <v>3539.4761529119432</v>
      </c>
      <c r="N465" s="19"/>
      <c r="O465" s="1"/>
      <c r="P465" s="67">
        <f t="shared" si="756"/>
        <v>3828.281425273718</v>
      </c>
      <c r="Q465" s="19"/>
      <c r="R465" s="1"/>
      <c r="S465" s="67">
        <f t="shared" si="757"/>
        <v>3007.2440208316771</v>
      </c>
      <c r="T465" s="19"/>
      <c r="U465" s="1"/>
      <c r="V465" s="67">
        <f t="shared" si="758"/>
        <v>2882.4030545431551</v>
      </c>
      <c r="W465" s="19"/>
      <c r="X465" s="1"/>
      <c r="Y465" s="67">
        <f t="shared" si="759"/>
        <v>2224.7478103921749</v>
      </c>
      <c r="Z465" s="19"/>
      <c r="AA465" s="1"/>
      <c r="AB465" s="67">
        <f t="shared" si="760"/>
        <v>2656.1249028130183</v>
      </c>
      <c r="AC465" s="19"/>
      <c r="AD465" s="1"/>
      <c r="AE465" s="67">
        <f t="shared" si="761"/>
        <v>4166.8651910000008</v>
      </c>
      <c r="AF465" s="19"/>
      <c r="AG465" s="1"/>
      <c r="AH465" s="67">
        <f t="shared" si="762"/>
        <v>3706.9496785500251</v>
      </c>
      <c r="AI465" s="19"/>
      <c r="AJ465" s="1"/>
      <c r="AK465" s="67">
        <f t="shared" si="763"/>
        <v>3764.8790835722393</v>
      </c>
      <c r="AL465" s="19"/>
      <c r="AM465" s="1"/>
      <c r="AN465" s="67">
        <f t="shared" si="764"/>
        <v>4743.2475028321351</v>
      </c>
      <c r="AO465" s="19"/>
      <c r="AP465" s="1"/>
      <c r="AQ465" s="67">
        <f t="shared" si="765"/>
        <v>3237.876153240486</v>
      </c>
      <c r="AR465" s="19"/>
      <c r="AS465" s="1"/>
      <c r="AT465" s="67">
        <f t="shared" si="766"/>
        <v>2583.217982761078</v>
      </c>
      <c r="AU465" s="19"/>
      <c r="AV465" s="1"/>
      <c r="AW465" s="67">
        <f t="shared" si="767"/>
        <v>3132.9345333284919</v>
      </c>
      <c r="AX465" s="19"/>
      <c r="AY465" s="1"/>
      <c r="AZ465" s="67">
        <f t="shared" si="768"/>
        <v>3551.9511133061342</v>
      </c>
      <c r="BA465" s="1"/>
    </row>
    <row r="466" spans="1:53" customFormat="1" ht="18" customHeight="1" outlineLevel="1" x14ac:dyDescent="0.3">
      <c r="A466" s="1"/>
      <c r="B466" s="66" t="s">
        <v>198</v>
      </c>
      <c r="C466" s="1">
        <v>13</v>
      </c>
      <c r="D466" s="1" t="s">
        <v>318</v>
      </c>
      <c r="E466" s="1" t="s">
        <v>71</v>
      </c>
      <c r="F466" s="1"/>
      <c r="G466" s="1"/>
      <c r="H466" s="19"/>
      <c r="I466" s="1"/>
      <c r="J466" s="67">
        <f t="shared" si="754"/>
        <v>0</v>
      </c>
      <c r="K466" s="19"/>
      <c r="L466" s="1"/>
      <c r="M466" s="67">
        <f t="shared" si="755"/>
        <v>0</v>
      </c>
      <c r="N466" s="19"/>
      <c r="O466" s="1"/>
      <c r="P466" s="67">
        <f t="shared" si="756"/>
        <v>0</v>
      </c>
      <c r="Q466" s="19"/>
      <c r="R466" s="1"/>
      <c r="S466" s="67">
        <f t="shared" si="757"/>
        <v>0</v>
      </c>
      <c r="T466" s="19"/>
      <c r="U466" s="1"/>
      <c r="V466" s="67">
        <f t="shared" si="758"/>
        <v>0</v>
      </c>
      <c r="W466" s="19"/>
      <c r="X466" s="1"/>
      <c r="Y466" s="67">
        <f t="shared" si="759"/>
        <v>0</v>
      </c>
      <c r="Z466" s="19"/>
      <c r="AA466" s="1"/>
      <c r="AB466" s="67">
        <f t="shared" si="760"/>
        <v>0</v>
      </c>
      <c r="AC466" s="19"/>
      <c r="AD466" s="1"/>
      <c r="AE466" s="67">
        <f t="shared" si="761"/>
        <v>0</v>
      </c>
      <c r="AF466" s="19"/>
      <c r="AG466" s="1"/>
      <c r="AH466" s="67">
        <f t="shared" si="762"/>
        <v>0</v>
      </c>
      <c r="AI466" s="19"/>
      <c r="AJ466" s="1"/>
      <c r="AK466" s="67">
        <f t="shared" si="763"/>
        <v>0</v>
      </c>
      <c r="AL466" s="19"/>
      <c r="AM466" s="1"/>
      <c r="AN466" s="67">
        <f t="shared" si="764"/>
        <v>0</v>
      </c>
      <c r="AO466" s="19"/>
      <c r="AP466" s="1"/>
      <c r="AQ466" s="67">
        <f t="shared" si="765"/>
        <v>0</v>
      </c>
      <c r="AR466" s="19"/>
      <c r="AS466" s="1"/>
      <c r="AT466" s="67">
        <f t="shared" si="766"/>
        <v>0</v>
      </c>
      <c r="AU466" s="19"/>
      <c r="AV466" s="1"/>
      <c r="AW466" s="67">
        <f t="shared" si="767"/>
        <v>0</v>
      </c>
      <c r="AX466" s="19"/>
      <c r="AY466" s="1"/>
      <c r="AZ466" s="67">
        <f t="shared" si="768"/>
        <v>0</v>
      </c>
      <c r="BA466" s="1"/>
    </row>
    <row r="467" spans="1:53" customFormat="1" ht="18" customHeight="1" outlineLevel="1" x14ac:dyDescent="0.3">
      <c r="A467" s="1"/>
      <c r="B467" s="66" t="s">
        <v>201</v>
      </c>
      <c r="C467" s="1">
        <v>14</v>
      </c>
      <c r="D467" s="1" t="s">
        <v>318</v>
      </c>
      <c r="E467" s="1" t="s">
        <v>71</v>
      </c>
      <c r="F467" s="1"/>
      <c r="G467" s="1"/>
      <c r="H467" s="19"/>
      <c r="I467" s="1"/>
      <c r="J467" s="67">
        <f t="shared" si="754"/>
        <v>0</v>
      </c>
      <c r="K467" s="19"/>
      <c r="L467" s="1"/>
      <c r="M467" s="67">
        <f t="shared" si="755"/>
        <v>0</v>
      </c>
      <c r="N467" s="19"/>
      <c r="O467" s="1"/>
      <c r="P467" s="67">
        <f t="shared" si="756"/>
        <v>0</v>
      </c>
      <c r="Q467" s="19"/>
      <c r="R467" s="1"/>
      <c r="S467" s="67">
        <f t="shared" si="757"/>
        <v>0</v>
      </c>
      <c r="T467" s="19"/>
      <c r="U467" s="1"/>
      <c r="V467" s="67">
        <f t="shared" si="758"/>
        <v>0</v>
      </c>
      <c r="W467" s="19"/>
      <c r="X467" s="1"/>
      <c r="Y467" s="67">
        <f t="shared" si="759"/>
        <v>0</v>
      </c>
      <c r="Z467" s="19"/>
      <c r="AA467" s="1"/>
      <c r="AB467" s="67">
        <f t="shared" si="760"/>
        <v>0</v>
      </c>
      <c r="AC467" s="19"/>
      <c r="AD467" s="1"/>
      <c r="AE467" s="67">
        <f t="shared" si="761"/>
        <v>0</v>
      </c>
      <c r="AF467" s="19"/>
      <c r="AG467" s="1"/>
      <c r="AH467" s="67">
        <f t="shared" si="762"/>
        <v>0</v>
      </c>
      <c r="AI467" s="19"/>
      <c r="AJ467" s="1"/>
      <c r="AK467" s="67">
        <f t="shared" si="763"/>
        <v>0</v>
      </c>
      <c r="AL467" s="19"/>
      <c r="AM467" s="1"/>
      <c r="AN467" s="67">
        <f t="shared" si="764"/>
        <v>0</v>
      </c>
      <c r="AO467" s="19"/>
      <c r="AP467" s="1"/>
      <c r="AQ467" s="67">
        <f t="shared" si="765"/>
        <v>0</v>
      </c>
      <c r="AR467" s="19"/>
      <c r="AS467" s="1"/>
      <c r="AT467" s="67">
        <f t="shared" si="766"/>
        <v>0</v>
      </c>
      <c r="AU467" s="19"/>
      <c r="AV467" s="1"/>
      <c r="AW467" s="67">
        <f t="shared" si="767"/>
        <v>0</v>
      </c>
      <c r="AX467" s="19"/>
      <c r="AY467" s="1"/>
      <c r="AZ467" s="67">
        <f t="shared" si="768"/>
        <v>0</v>
      </c>
      <c r="BA467" s="1"/>
    </row>
    <row r="468" spans="1:53" customFormat="1" ht="18" customHeight="1" outlineLevel="1" x14ac:dyDescent="0.3">
      <c r="A468" s="1"/>
      <c r="B468" s="66" t="s">
        <v>227</v>
      </c>
      <c r="C468" s="1">
        <v>15</v>
      </c>
      <c r="D468" s="1" t="s">
        <v>318</v>
      </c>
      <c r="E468" s="1" t="s">
        <v>71</v>
      </c>
      <c r="F468" s="1"/>
      <c r="G468" s="1"/>
      <c r="H468" s="19"/>
      <c r="I468" s="1"/>
      <c r="J468" s="67">
        <f t="shared" si="754"/>
        <v>0</v>
      </c>
      <c r="K468" s="19"/>
      <c r="L468" s="1"/>
      <c r="M468" s="67">
        <f t="shared" si="755"/>
        <v>0</v>
      </c>
      <c r="N468" s="19"/>
      <c r="O468" s="1"/>
      <c r="P468" s="67">
        <f t="shared" si="756"/>
        <v>0</v>
      </c>
      <c r="Q468" s="19"/>
      <c r="R468" s="1"/>
      <c r="S468" s="67">
        <f t="shared" si="757"/>
        <v>0</v>
      </c>
      <c r="T468" s="19"/>
      <c r="U468" s="1"/>
      <c r="V468" s="67">
        <f t="shared" si="758"/>
        <v>0</v>
      </c>
      <c r="W468" s="19"/>
      <c r="X468" s="1"/>
      <c r="Y468" s="67">
        <f t="shared" si="759"/>
        <v>0</v>
      </c>
      <c r="Z468" s="19"/>
      <c r="AA468" s="1"/>
      <c r="AB468" s="67">
        <f t="shared" si="760"/>
        <v>0</v>
      </c>
      <c r="AC468" s="19"/>
      <c r="AD468" s="1"/>
      <c r="AE468" s="67">
        <f t="shared" si="761"/>
        <v>0</v>
      </c>
      <c r="AF468" s="19"/>
      <c r="AG468" s="1"/>
      <c r="AH468" s="67">
        <f t="shared" si="762"/>
        <v>0</v>
      </c>
      <c r="AI468" s="19"/>
      <c r="AJ468" s="1"/>
      <c r="AK468" s="67">
        <f t="shared" si="763"/>
        <v>0</v>
      </c>
      <c r="AL468" s="19"/>
      <c r="AM468" s="1"/>
      <c r="AN468" s="67">
        <f t="shared" si="764"/>
        <v>0</v>
      </c>
      <c r="AO468" s="19"/>
      <c r="AP468" s="1"/>
      <c r="AQ468" s="67">
        <f t="shared" si="765"/>
        <v>0</v>
      </c>
      <c r="AR468" s="19"/>
      <c r="AS468" s="1"/>
      <c r="AT468" s="67">
        <f t="shared" si="766"/>
        <v>0</v>
      </c>
      <c r="AU468" s="19"/>
      <c r="AV468" s="1"/>
      <c r="AW468" s="67">
        <f t="shared" si="767"/>
        <v>0</v>
      </c>
      <c r="AX468" s="19"/>
      <c r="AY468" s="1"/>
      <c r="AZ468" s="67">
        <f t="shared" si="768"/>
        <v>0</v>
      </c>
      <c r="BA468" s="1"/>
    </row>
    <row r="469" spans="1:53" customFormat="1" ht="18" customHeight="1" outlineLevel="1" x14ac:dyDescent="0.3">
      <c r="A469" s="1"/>
      <c r="B469" s="66" t="s">
        <v>252</v>
      </c>
      <c r="C469" s="1">
        <v>16</v>
      </c>
      <c r="D469" s="1" t="s">
        <v>318</v>
      </c>
      <c r="E469" s="1" t="s">
        <v>71</v>
      </c>
      <c r="F469" s="1"/>
      <c r="G469" s="1"/>
      <c r="H469" s="19"/>
      <c r="I469" s="1"/>
      <c r="J469" s="67">
        <f t="shared" si="754"/>
        <v>0</v>
      </c>
      <c r="K469" s="19"/>
      <c r="L469" s="1"/>
      <c r="M469" s="67">
        <f t="shared" si="755"/>
        <v>0</v>
      </c>
      <c r="N469" s="19"/>
      <c r="O469" s="1"/>
      <c r="P469" s="67">
        <f t="shared" si="756"/>
        <v>0</v>
      </c>
      <c r="Q469" s="19"/>
      <c r="R469" s="1"/>
      <c r="S469" s="67">
        <f t="shared" si="757"/>
        <v>0</v>
      </c>
      <c r="T469" s="19"/>
      <c r="U469" s="1"/>
      <c r="V469" s="67">
        <f t="shared" si="758"/>
        <v>0</v>
      </c>
      <c r="W469" s="19"/>
      <c r="X469" s="1"/>
      <c r="Y469" s="67">
        <f t="shared" si="759"/>
        <v>0</v>
      </c>
      <c r="Z469" s="19"/>
      <c r="AA469" s="1"/>
      <c r="AB469" s="67">
        <f t="shared" si="760"/>
        <v>0</v>
      </c>
      <c r="AC469" s="19"/>
      <c r="AD469" s="1"/>
      <c r="AE469" s="67">
        <f t="shared" si="761"/>
        <v>0</v>
      </c>
      <c r="AF469" s="19"/>
      <c r="AG469" s="1"/>
      <c r="AH469" s="67">
        <f t="shared" si="762"/>
        <v>0</v>
      </c>
      <c r="AI469" s="19"/>
      <c r="AJ469" s="1"/>
      <c r="AK469" s="67">
        <f t="shared" si="763"/>
        <v>0</v>
      </c>
      <c r="AL469" s="19"/>
      <c r="AM469" s="1"/>
      <c r="AN469" s="67">
        <f t="shared" si="764"/>
        <v>0</v>
      </c>
      <c r="AO469" s="19"/>
      <c r="AP469" s="1"/>
      <c r="AQ469" s="67">
        <f t="shared" si="765"/>
        <v>0</v>
      </c>
      <c r="AR469" s="19"/>
      <c r="AS469" s="1"/>
      <c r="AT469" s="67">
        <f t="shared" si="766"/>
        <v>0</v>
      </c>
      <c r="AU469" s="19"/>
      <c r="AV469" s="1"/>
      <c r="AW469" s="67">
        <f t="shared" si="767"/>
        <v>0</v>
      </c>
      <c r="AX469" s="19"/>
      <c r="AY469" s="1"/>
      <c r="AZ469" s="67">
        <f t="shared" si="768"/>
        <v>0</v>
      </c>
      <c r="BA469" s="1"/>
    </row>
    <row r="470" spans="1:53" customFormat="1" ht="18" customHeight="1" outlineLevel="1" x14ac:dyDescent="0.3">
      <c r="A470" s="1"/>
      <c r="B470" s="66" t="s">
        <v>260</v>
      </c>
      <c r="C470" s="1">
        <v>17</v>
      </c>
      <c r="D470" s="1" t="s">
        <v>318</v>
      </c>
      <c r="E470" s="1" t="s">
        <v>71</v>
      </c>
      <c r="F470" s="1"/>
      <c r="G470" s="1"/>
      <c r="H470" s="19"/>
      <c r="I470" s="1"/>
      <c r="J470" s="67">
        <f t="shared" si="754"/>
        <v>77.120396599999992</v>
      </c>
      <c r="K470" s="19"/>
      <c r="L470" s="1"/>
      <c r="M470" s="67">
        <f t="shared" si="755"/>
        <v>386.96471159999999</v>
      </c>
      <c r="N470" s="19"/>
      <c r="O470" s="1"/>
      <c r="P470" s="67">
        <f t="shared" si="756"/>
        <v>1827.4787326829266</v>
      </c>
      <c r="Q470" s="19"/>
      <c r="R470" s="1"/>
      <c r="S470" s="67">
        <f t="shared" si="757"/>
        <v>889.07141463414632</v>
      </c>
      <c r="T470" s="19"/>
      <c r="U470" s="1"/>
      <c r="V470" s="67">
        <f t="shared" si="758"/>
        <v>967.99939560975622</v>
      </c>
      <c r="W470" s="19"/>
      <c r="X470" s="1"/>
      <c r="Y470" s="67">
        <f t="shared" si="759"/>
        <v>333.62611024390242</v>
      </c>
      <c r="Z470" s="19"/>
      <c r="AA470" s="1"/>
      <c r="AB470" s="67">
        <f t="shared" si="760"/>
        <v>430.28939878048777</v>
      </c>
      <c r="AC470" s="19"/>
      <c r="AD470" s="1"/>
      <c r="AE470" s="67">
        <f t="shared" si="761"/>
        <v>946.77779609756112</v>
      </c>
      <c r="AF470" s="19"/>
      <c r="AG470" s="1"/>
      <c r="AH470" s="67">
        <f t="shared" si="762"/>
        <v>637.48899195121953</v>
      </c>
      <c r="AI470" s="19"/>
      <c r="AJ470" s="1"/>
      <c r="AK470" s="67">
        <f t="shared" si="763"/>
        <v>295.0825407317073</v>
      </c>
      <c r="AL470" s="19"/>
      <c r="AM470" s="1"/>
      <c r="AN470" s="67">
        <f t="shared" si="764"/>
        <v>91.526029756097557</v>
      </c>
      <c r="AO470" s="19"/>
      <c r="AP470" s="1"/>
      <c r="AQ470" s="67">
        <f t="shared" si="765"/>
        <v>74.262219999999985</v>
      </c>
      <c r="AR470" s="19"/>
      <c r="AS470" s="1"/>
      <c r="AT470" s="67">
        <f t="shared" si="766"/>
        <v>392.26185500000003</v>
      </c>
      <c r="AU470" s="19"/>
      <c r="AV470" s="1"/>
      <c r="AW470" s="67">
        <f t="shared" si="767"/>
        <v>29.6158</v>
      </c>
      <c r="AX470" s="19"/>
      <c r="AY470" s="1"/>
      <c r="AZ470" s="67">
        <f t="shared" si="768"/>
        <v>15.631719999999998</v>
      </c>
      <c r="BA470" s="1"/>
    </row>
    <row r="471" spans="1:53" customFormat="1" ht="18" customHeight="1" outlineLevel="1" x14ac:dyDescent="0.3">
      <c r="A471" s="1"/>
      <c r="B471" s="66" t="s">
        <v>270</v>
      </c>
      <c r="C471" s="1">
        <v>18</v>
      </c>
      <c r="D471" s="1" t="s">
        <v>318</v>
      </c>
      <c r="E471" s="1" t="s">
        <v>71</v>
      </c>
      <c r="F471" s="1"/>
      <c r="G471" s="1"/>
      <c r="H471" s="19"/>
      <c r="I471" s="1"/>
      <c r="J471" s="67">
        <f t="shared" si="754"/>
        <v>717.89499999999998</v>
      </c>
      <c r="K471" s="19"/>
      <c r="L471" s="1"/>
      <c r="M471" s="67">
        <f t="shared" si="755"/>
        <v>808.69899999999996</v>
      </c>
      <c r="N471" s="19"/>
      <c r="O471" s="1"/>
      <c r="P471" s="67">
        <f t="shared" si="756"/>
        <v>496</v>
      </c>
      <c r="Q471" s="19"/>
      <c r="R471" s="1"/>
      <c r="S471" s="67">
        <f t="shared" si="757"/>
        <v>980</v>
      </c>
      <c r="T471" s="19"/>
      <c r="U471" s="1"/>
      <c r="V471" s="67">
        <f t="shared" si="758"/>
        <v>663.83</v>
      </c>
      <c r="W471" s="19"/>
      <c r="X471" s="1"/>
      <c r="Y471" s="67">
        <f t="shared" si="759"/>
        <v>660.52</v>
      </c>
      <c r="Z471" s="19"/>
      <c r="AA471" s="1"/>
      <c r="AB471" s="67">
        <f t="shared" si="760"/>
        <v>559.12</v>
      </c>
      <c r="AC471" s="19"/>
      <c r="AD471" s="1"/>
      <c r="AE471" s="67">
        <f t="shared" si="761"/>
        <v>684.64</v>
      </c>
      <c r="AF471" s="19"/>
      <c r="AG471" s="1"/>
      <c r="AH471" s="67">
        <f t="shared" si="762"/>
        <v>711.19999999999993</v>
      </c>
      <c r="AI471" s="19"/>
      <c r="AJ471" s="1"/>
      <c r="AK471" s="67">
        <f t="shared" si="763"/>
        <v>886.06999999999994</v>
      </c>
      <c r="AL471" s="19"/>
      <c r="AM471" s="1"/>
      <c r="AN471" s="67">
        <f t="shared" si="764"/>
        <v>728.58999999999992</v>
      </c>
      <c r="AO471" s="19"/>
      <c r="AP471" s="1"/>
      <c r="AQ471" s="67">
        <f t="shared" si="765"/>
        <v>571.54</v>
      </c>
      <c r="AR471" s="19"/>
      <c r="AS471" s="1"/>
      <c r="AT471" s="67">
        <f t="shared" si="766"/>
        <v>607.72</v>
      </c>
      <c r="AU471" s="19"/>
      <c r="AV471" s="1"/>
      <c r="AW471" s="67">
        <f t="shared" si="767"/>
        <v>660.99</v>
      </c>
      <c r="AX471" s="19"/>
      <c r="AY471" s="1"/>
      <c r="AZ471" s="67">
        <f t="shared" si="768"/>
        <v>703.52729999999997</v>
      </c>
      <c r="BA471" s="1"/>
    </row>
    <row r="472" spans="1:53" customFormat="1" ht="18" customHeight="1" outlineLevel="1" x14ac:dyDescent="0.3">
      <c r="A472" s="1"/>
      <c r="B472" s="66" t="s">
        <v>278</v>
      </c>
      <c r="C472" s="1">
        <v>19</v>
      </c>
      <c r="D472" s="1" t="s">
        <v>318</v>
      </c>
      <c r="E472" s="1" t="s">
        <v>71</v>
      </c>
      <c r="F472" s="1"/>
      <c r="G472" s="1"/>
      <c r="H472" s="19"/>
      <c r="I472" s="1"/>
      <c r="J472" s="67">
        <f t="shared" si="754"/>
        <v>34.494336239915249</v>
      </c>
      <c r="K472" s="19"/>
      <c r="L472" s="1"/>
      <c r="M472" s="67">
        <f t="shared" si="755"/>
        <v>35.059155924421681</v>
      </c>
      <c r="N472" s="19"/>
      <c r="O472" s="1"/>
      <c r="P472" s="67">
        <f t="shared" si="756"/>
        <v>117.57786536826647</v>
      </c>
      <c r="Q472" s="19"/>
      <c r="R472" s="1"/>
      <c r="S472" s="67">
        <f t="shared" si="757"/>
        <v>115.91026224041232</v>
      </c>
      <c r="T472" s="19"/>
      <c r="U472" s="1"/>
      <c r="V472" s="67">
        <f t="shared" si="758"/>
        <v>152.78514973533464</v>
      </c>
      <c r="W472" s="19"/>
      <c r="X472" s="1"/>
      <c r="Y472" s="67">
        <f t="shared" si="759"/>
        <v>121.90099662301293</v>
      </c>
      <c r="Z472" s="19"/>
      <c r="AA472" s="1"/>
      <c r="AB472" s="67">
        <f t="shared" si="760"/>
        <v>84.504454854413524</v>
      </c>
      <c r="AC472" s="19"/>
      <c r="AD472" s="1"/>
      <c r="AE472" s="67">
        <f t="shared" si="761"/>
        <v>65.45868513423774</v>
      </c>
      <c r="AF472" s="19"/>
      <c r="AG472" s="1"/>
      <c r="AH472" s="67">
        <f t="shared" si="762"/>
        <v>60.868840156758104</v>
      </c>
      <c r="AI472" s="19"/>
      <c r="AJ472" s="1"/>
      <c r="AK472" s="67">
        <f t="shared" si="763"/>
        <v>119.86899563318777</v>
      </c>
      <c r="AL472" s="19"/>
      <c r="AM472" s="1"/>
      <c r="AN472" s="67">
        <f t="shared" si="764"/>
        <v>116.44205091685954</v>
      </c>
      <c r="AO472" s="19"/>
      <c r="AP472" s="1"/>
      <c r="AQ472" s="67">
        <f t="shared" si="765"/>
        <v>34.494336239915249</v>
      </c>
      <c r="AR472" s="19"/>
      <c r="AS472" s="1"/>
      <c r="AT472" s="67">
        <f t="shared" si="766"/>
        <v>35.059155924421681</v>
      </c>
      <c r="AU472" s="19"/>
      <c r="AV472" s="1"/>
      <c r="AW472" s="67">
        <f t="shared" si="767"/>
        <v>41.488843052690797</v>
      </c>
      <c r="AX472" s="19"/>
      <c r="AY472" s="1"/>
      <c r="AZ472" s="67">
        <f t="shared" si="768"/>
        <v>41.488843052690797</v>
      </c>
      <c r="BA472" s="1"/>
    </row>
    <row r="473" spans="1:53" customFormat="1" ht="18" customHeight="1" outlineLevel="1" x14ac:dyDescent="0.3">
      <c r="A473" s="1"/>
      <c r="B473" s="66" t="s">
        <v>285</v>
      </c>
      <c r="C473" s="1">
        <v>20</v>
      </c>
      <c r="D473" s="1" t="s">
        <v>318</v>
      </c>
      <c r="E473" s="1" t="s">
        <v>71</v>
      </c>
      <c r="F473" s="1"/>
      <c r="G473" s="1"/>
      <c r="H473" s="19"/>
      <c r="I473" s="1"/>
      <c r="J473" s="67">
        <f t="shared" si="754"/>
        <v>0</v>
      </c>
      <c r="K473" s="19"/>
      <c r="L473" s="1"/>
      <c r="M473" s="67">
        <f t="shared" si="755"/>
        <v>0</v>
      </c>
      <c r="N473" s="19"/>
      <c r="O473" s="1"/>
      <c r="P473" s="67">
        <f t="shared" si="756"/>
        <v>0</v>
      </c>
      <c r="Q473" s="19"/>
      <c r="R473" s="1"/>
      <c r="S473" s="67">
        <f t="shared" si="757"/>
        <v>0</v>
      </c>
      <c r="T473" s="19"/>
      <c r="U473" s="1"/>
      <c r="V473" s="67">
        <f t="shared" si="758"/>
        <v>0</v>
      </c>
      <c r="W473" s="19"/>
      <c r="X473" s="1"/>
      <c r="Y473" s="67">
        <f t="shared" si="759"/>
        <v>0</v>
      </c>
      <c r="Z473" s="19"/>
      <c r="AA473" s="1"/>
      <c r="AB473" s="67">
        <f t="shared" si="760"/>
        <v>0</v>
      </c>
      <c r="AC473" s="19"/>
      <c r="AD473" s="1"/>
      <c r="AE473" s="67">
        <f t="shared" si="761"/>
        <v>0</v>
      </c>
      <c r="AF473" s="19"/>
      <c r="AG473" s="1"/>
      <c r="AH473" s="67">
        <f t="shared" si="762"/>
        <v>0</v>
      </c>
      <c r="AI473" s="19"/>
      <c r="AJ473" s="1"/>
      <c r="AK473" s="67">
        <f t="shared" si="763"/>
        <v>0</v>
      </c>
      <c r="AL473" s="19"/>
      <c r="AM473" s="1"/>
      <c r="AN473" s="67">
        <f t="shared" si="764"/>
        <v>0</v>
      </c>
      <c r="AO473" s="19"/>
      <c r="AP473" s="1"/>
      <c r="AQ473" s="67">
        <f t="shared" si="765"/>
        <v>0</v>
      </c>
      <c r="AR473" s="19"/>
      <c r="AS473" s="1"/>
      <c r="AT473" s="67">
        <f t="shared" si="766"/>
        <v>0</v>
      </c>
      <c r="AU473" s="19"/>
      <c r="AV473" s="1"/>
      <c r="AW473" s="67">
        <f t="shared" si="767"/>
        <v>0</v>
      </c>
      <c r="AX473" s="19"/>
      <c r="AY473" s="1"/>
      <c r="AZ473" s="67">
        <f t="shared" si="768"/>
        <v>0</v>
      </c>
      <c r="BA473" s="1"/>
    </row>
    <row r="474" spans="1:53" customFormat="1" ht="18" customHeight="1" outlineLevel="1" x14ac:dyDescent="0.3">
      <c r="A474" s="1"/>
      <c r="B474" s="66" t="s">
        <v>290</v>
      </c>
      <c r="C474" s="1">
        <v>21</v>
      </c>
      <c r="D474" s="1" t="s">
        <v>318</v>
      </c>
      <c r="E474" s="1" t="s">
        <v>71</v>
      </c>
      <c r="F474" s="1"/>
      <c r="G474" s="1"/>
      <c r="H474" s="19"/>
      <c r="I474" s="1"/>
      <c r="J474" s="67">
        <f t="shared" si="754"/>
        <v>0</v>
      </c>
      <c r="K474" s="19"/>
      <c r="L474" s="1"/>
      <c r="M474" s="67">
        <f t="shared" si="755"/>
        <v>0</v>
      </c>
      <c r="N474" s="19"/>
      <c r="O474" s="1"/>
      <c r="P474" s="67">
        <f t="shared" si="756"/>
        <v>0</v>
      </c>
      <c r="Q474" s="19"/>
      <c r="R474" s="1"/>
      <c r="S474" s="67">
        <f t="shared" si="757"/>
        <v>0</v>
      </c>
      <c r="T474" s="19"/>
      <c r="U474" s="1"/>
      <c r="V474" s="67">
        <f t="shared" si="758"/>
        <v>0</v>
      </c>
      <c r="W474" s="19"/>
      <c r="X474" s="1"/>
      <c r="Y474" s="67">
        <f t="shared" si="759"/>
        <v>0</v>
      </c>
      <c r="Z474" s="19"/>
      <c r="AA474" s="1"/>
      <c r="AB474" s="67">
        <f t="shared" si="760"/>
        <v>0</v>
      </c>
      <c r="AC474" s="19"/>
      <c r="AD474" s="1"/>
      <c r="AE474" s="67">
        <f t="shared" si="761"/>
        <v>0</v>
      </c>
      <c r="AF474" s="19"/>
      <c r="AG474" s="1"/>
      <c r="AH474" s="67">
        <f t="shared" si="762"/>
        <v>0</v>
      </c>
      <c r="AI474" s="19"/>
      <c r="AJ474" s="1"/>
      <c r="AK474" s="67">
        <f t="shared" si="763"/>
        <v>0</v>
      </c>
      <c r="AL474" s="19"/>
      <c r="AM474" s="1"/>
      <c r="AN474" s="67">
        <f t="shared" si="764"/>
        <v>0</v>
      </c>
      <c r="AO474" s="19"/>
      <c r="AP474" s="1"/>
      <c r="AQ474" s="67">
        <f t="shared" si="765"/>
        <v>0</v>
      </c>
      <c r="AR474" s="19"/>
      <c r="AS474" s="1"/>
      <c r="AT474" s="67">
        <f t="shared" si="766"/>
        <v>0</v>
      </c>
      <c r="AU474" s="19"/>
      <c r="AV474" s="1"/>
      <c r="AW474" s="67">
        <f t="shared" si="767"/>
        <v>0</v>
      </c>
      <c r="AX474" s="19"/>
      <c r="AY474" s="1"/>
      <c r="AZ474" s="67">
        <f t="shared" si="768"/>
        <v>0</v>
      </c>
      <c r="BA474" s="1"/>
    </row>
    <row r="475" spans="1:53" customFormat="1" ht="18" customHeight="1" outlineLevel="1" x14ac:dyDescent="0.3">
      <c r="A475" s="1"/>
      <c r="B475" s="66" t="s">
        <v>300</v>
      </c>
      <c r="C475" s="1">
        <v>22</v>
      </c>
      <c r="D475" s="1" t="s">
        <v>318</v>
      </c>
      <c r="E475" s="1" t="s">
        <v>71</v>
      </c>
      <c r="F475" s="1"/>
      <c r="G475" s="1"/>
      <c r="H475" s="19"/>
      <c r="I475" s="1"/>
      <c r="J475" s="67">
        <f t="shared" si="754"/>
        <v>14.210465517689375</v>
      </c>
      <c r="K475" s="19"/>
      <c r="L475" s="1"/>
      <c r="M475" s="67">
        <f t="shared" si="755"/>
        <v>40.9</v>
      </c>
      <c r="N475" s="19"/>
      <c r="O475" s="1"/>
      <c r="P475" s="67">
        <f t="shared" si="756"/>
        <v>48.8</v>
      </c>
      <c r="Q475" s="19"/>
      <c r="R475" s="1"/>
      <c r="S475" s="67">
        <f t="shared" si="757"/>
        <v>282</v>
      </c>
      <c r="T475" s="19"/>
      <c r="U475" s="1"/>
      <c r="V475" s="67">
        <f t="shared" si="758"/>
        <v>287.70000000000005</v>
      </c>
      <c r="W475" s="19"/>
      <c r="X475" s="1"/>
      <c r="Y475" s="67">
        <f t="shared" si="759"/>
        <v>278.70000000000005</v>
      </c>
      <c r="Z475" s="19"/>
      <c r="AA475" s="1"/>
      <c r="AB475" s="67">
        <f t="shared" si="760"/>
        <v>270.7</v>
      </c>
      <c r="AC475" s="19"/>
      <c r="AD475" s="1"/>
      <c r="AE475" s="67">
        <f t="shared" si="761"/>
        <v>273.5</v>
      </c>
      <c r="AF475" s="19"/>
      <c r="AG475" s="1"/>
      <c r="AH475" s="67">
        <f t="shared" si="762"/>
        <v>30.540745882501419</v>
      </c>
      <c r="AI475" s="19"/>
      <c r="AJ475" s="1"/>
      <c r="AK475" s="67">
        <f t="shared" si="763"/>
        <v>12.663367347317548</v>
      </c>
      <c r="AL475" s="19"/>
      <c r="AM475" s="1"/>
      <c r="AN475" s="67">
        <f t="shared" si="764"/>
        <v>67.385421252491653</v>
      </c>
      <c r="AO475" s="19"/>
      <c r="AP475" s="1"/>
      <c r="AQ475" s="67">
        <f t="shared" si="765"/>
        <v>14.210465517689375</v>
      </c>
      <c r="AR475" s="19"/>
      <c r="AS475" s="1"/>
      <c r="AT475" s="67">
        <f t="shared" si="766"/>
        <v>40.9</v>
      </c>
      <c r="AU475" s="19"/>
      <c r="AV475" s="1"/>
      <c r="AW475" s="67">
        <f t="shared" si="767"/>
        <v>27.3</v>
      </c>
      <c r="AX475" s="19"/>
      <c r="AY475" s="1"/>
      <c r="AZ475" s="67">
        <f t="shared" si="768"/>
        <v>34.200000000000003</v>
      </c>
      <c r="BA475" s="1"/>
    </row>
    <row r="476" spans="1:53" customFormat="1" ht="18" customHeight="1" outlineLevel="1" x14ac:dyDescent="0.3">
      <c r="A476" s="1"/>
      <c r="B476" s="68" t="s">
        <v>327</v>
      </c>
      <c r="C476" s="52"/>
      <c r="D476" s="52"/>
      <c r="E476" s="52"/>
      <c r="F476" s="52"/>
      <c r="G476" s="52"/>
      <c r="H476" s="54"/>
      <c r="I476" s="52"/>
      <c r="J476" s="73">
        <f t="shared" ref="J476" si="769">SUM(J454:J475)</f>
        <v>58164.279036577573</v>
      </c>
      <c r="K476" s="54"/>
      <c r="L476" s="52"/>
      <c r="M476" s="73">
        <f t="shared" ref="M476" si="770">SUM(M454:M475)</f>
        <v>55397.392116593546</v>
      </c>
      <c r="N476" s="54"/>
      <c r="O476" s="52"/>
      <c r="P476" s="73">
        <f>SUM(P454:P475)</f>
        <v>71125.826323086643</v>
      </c>
      <c r="Q476" s="54"/>
      <c r="R476" s="52"/>
      <c r="S476" s="73">
        <f>SUM(S454:S475)</f>
        <v>64903.293658050054</v>
      </c>
      <c r="T476" s="54"/>
      <c r="U476" s="52"/>
      <c r="V476" s="73">
        <f>SUM(V454:V475)</f>
        <v>61840.293844180283</v>
      </c>
      <c r="W476" s="54"/>
      <c r="X476" s="52"/>
      <c r="Y476" s="73">
        <f>SUM(Y454:Y475)</f>
        <v>60728.806711858124</v>
      </c>
      <c r="Z476" s="54"/>
      <c r="AA476" s="52"/>
      <c r="AB476" s="73">
        <f>SUM(AB454:AB475)</f>
        <v>65596.060870916495</v>
      </c>
      <c r="AC476" s="54"/>
      <c r="AD476" s="52"/>
      <c r="AE476" s="73">
        <f>SUM(AE454:AE475)</f>
        <v>72434.781589134058</v>
      </c>
      <c r="AF476" s="54"/>
      <c r="AG476" s="52"/>
      <c r="AH476" s="73">
        <f>SUM(AH454:AH475)</f>
        <v>75750.787796112694</v>
      </c>
      <c r="AI476" s="54"/>
      <c r="AJ476" s="52"/>
      <c r="AK476" s="73">
        <f>SUM(AK454:AK475)</f>
        <v>76596.420839675644</v>
      </c>
      <c r="AL476" s="54"/>
      <c r="AM476" s="52"/>
      <c r="AN476" s="73">
        <f>SUM(AN454:AN475)</f>
        <v>77556.25851714077</v>
      </c>
      <c r="AO476" s="54"/>
      <c r="AP476" s="52"/>
      <c r="AQ476" s="73">
        <f>SUM(AQ454:AQ475)</f>
        <v>59169.742940851953</v>
      </c>
      <c r="AR476" s="54"/>
      <c r="AS476" s="52"/>
      <c r="AT476" s="73">
        <f>SUM(AT454:AT475)</f>
        <v>58226.26706826489</v>
      </c>
      <c r="AU476" s="54"/>
      <c r="AV476" s="52"/>
      <c r="AW476" s="73">
        <f>SUM(AW454:AW475)</f>
        <v>52943.513862842578</v>
      </c>
      <c r="AX476" s="54"/>
      <c r="AY476" s="52"/>
      <c r="AZ476" s="73">
        <f>SUM(AZ454:AZ475)</f>
        <v>60002.846832731077</v>
      </c>
      <c r="BA476" s="1"/>
    </row>
    <row r="477" spans="1:53" ht="28.4" customHeight="1" outlineLevel="1" x14ac:dyDescent="0.3">
      <c r="A477" s="17"/>
      <c r="B477" s="55" t="s">
        <v>336</v>
      </c>
      <c r="H477" s="19"/>
      <c r="J477" s="56"/>
      <c r="K477" s="19"/>
      <c r="M477" s="56"/>
      <c r="N477" s="19"/>
      <c r="P477" s="56"/>
      <c r="Q477" s="19"/>
      <c r="S477" s="56"/>
      <c r="T477" s="19"/>
      <c r="V477" s="56"/>
      <c r="W477" s="19"/>
      <c r="Y477" s="56"/>
      <c r="Z477" s="19"/>
      <c r="AB477" s="56"/>
      <c r="AC477" s="19"/>
      <c r="AE477" s="56"/>
      <c r="AF477" s="19"/>
      <c r="AH477" s="56"/>
      <c r="AI477" s="19"/>
      <c r="AK477" s="56"/>
      <c r="AL477" s="19"/>
      <c r="AN477" s="56"/>
      <c r="AO477" s="19"/>
      <c r="AQ477" s="56"/>
      <c r="AR477" s="19"/>
      <c r="AT477" s="56"/>
      <c r="AU477" s="19"/>
      <c r="AW477" s="56"/>
      <c r="AX477" s="19"/>
      <c r="AZ477" s="56"/>
    </row>
    <row r="478" spans="1:53" ht="18" customHeight="1" outlineLevel="1" x14ac:dyDescent="0.3">
      <c r="B478" s="74" t="s">
        <v>337</v>
      </c>
      <c r="C478" s="75"/>
      <c r="D478" s="75"/>
      <c r="E478" s="75"/>
      <c r="F478" s="75"/>
      <c r="G478" s="75"/>
      <c r="H478" s="76"/>
      <c r="I478" s="75"/>
      <c r="J478" s="77"/>
      <c r="K478" s="76"/>
      <c r="L478" s="75"/>
      <c r="M478" s="77"/>
      <c r="N478" s="76"/>
      <c r="O478" s="75"/>
      <c r="P478" s="77"/>
      <c r="Q478" s="76"/>
      <c r="R478" s="75"/>
      <c r="S478" s="77"/>
      <c r="T478" s="76"/>
      <c r="U478" s="75"/>
      <c r="V478" s="77"/>
      <c r="W478" s="76"/>
      <c r="X478" s="75"/>
      <c r="Y478" s="77"/>
      <c r="Z478" s="76"/>
      <c r="AA478" s="75"/>
      <c r="AB478" s="77"/>
      <c r="AC478" s="76"/>
      <c r="AD478" s="75"/>
      <c r="AE478" s="77"/>
      <c r="AF478" s="76"/>
      <c r="AG478" s="75"/>
      <c r="AH478" s="77"/>
      <c r="AI478" s="76"/>
      <c r="AJ478" s="75"/>
      <c r="AK478" s="77"/>
      <c r="AL478" s="76"/>
      <c r="AM478" s="75"/>
      <c r="AN478" s="77"/>
      <c r="AO478" s="76"/>
      <c r="AP478" s="75"/>
      <c r="AQ478" s="77"/>
      <c r="AR478" s="76"/>
      <c r="AS478" s="75"/>
      <c r="AT478" s="77"/>
      <c r="AU478" s="76"/>
      <c r="AV478" s="75"/>
      <c r="AW478" s="77"/>
      <c r="AX478" s="76"/>
      <c r="AY478" s="75"/>
      <c r="AZ478" s="77"/>
    </row>
    <row r="479" spans="1:53" ht="18" customHeight="1" outlineLevel="1" x14ac:dyDescent="0.3">
      <c r="B479" s="66" t="s">
        <v>330</v>
      </c>
      <c r="C479" s="1" t="s">
        <v>318</v>
      </c>
      <c r="D479" s="1" t="s">
        <v>17</v>
      </c>
      <c r="E479" s="1" t="s">
        <v>318</v>
      </c>
      <c r="H479" s="19"/>
      <c r="J479" s="67">
        <f t="shared" ref="J479:J486" si="771">SUMIFS(J$11:J$382,$D$11:$D$382,$D479,$E$11:$E$382,$E479)</f>
        <v>69185.534720870375</v>
      </c>
      <c r="K479" s="19"/>
      <c r="M479" s="67">
        <f t="shared" ref="M479:M486" si="772">SUMIFS(M$11:M$382,$D$11:$D$382,$D479,$E$11:$E$382,$E479)</f>
        <v>88109.974202984129</v>
      </c>
      <c r="N479" s="19"/>
      <c r="P479" s="67">
        <f t="shared" ref="P479:P486" si="773">SUMIFS(P$11:P$382,$D$11:$D$382,$D479,$E$11:$E$382,$E479)</f>
        <v>86377.373885019188</v>
      </c>
      <c r="Q479" s="19"/>
      <c r="S479" s="67">
        <f t="shared" ref="S479:S486" si="774">SUMIFS(S$11:S$382,$D$11:$D$382,$D479,$E$11:$E$382,$E479)</f>
        <v>87007.530803199246</v>
      </c>
      <c r="T479" s="19"/>
      <c r="V479" s="67">
        <f t="shared" ref="V479:V486" si="775">SUMIFS(V$11:V$382,$D$11:$D$382,$D479,$E$11:$E$382,$E479)</f>
        <v>81687.754547119199</v>
      </c>
      <c r="W479" s="19"/>
      <c r="Y479" s="67">
        <f t="shared" ref="Y479:Y486" si="776">SUMIFS(Y$11:Y$382,$D$11:$D$382,$D479,$E$11:$E$382,$E479)</f>
        <v>75219.607339708615</v>
      </c>
      <c r="Z479" s="19"/>
      <c r="AB479" s="67">
        <f t="shared" ref="AB479:AB486" si="777">SUMIFS(AB$11:AB$382,$D$11:$D$382,$D479,$E$11:$E$382,$E479)</f>
        <v>68870.683981313879</v>
      </c>
      <c r="AC479" s="19"/>
      <c r="AE479" s="67">
        <f t="shared" ref="AE479:AE486" si="778">SUMIFS(AE$11:AE$382,$D$11:$D$382,$D479,$E$11:$E$382,$E479)</f>
        <v>69595.676704574667</v>
      </c>
      <c r="AF479" s="19"/>
      <c r="AH479" s="67">
        <f t="shared" ref="AH479:AH486" si="779">SUMIFS(AH$11:AH$382,$D$11:$D$382,$D479,$E$11:$E$382,$E479)</f>
        <v>76070.417656624413</v>
      </c>
      <c r="AI479" s="19"/>
      <c r="AK479" s="67">
        <f t="shared" ref="AK479:AK486" si="780">SUMIFS(AK$11:AK$382,$D$11:$D$382,$D479,$E$11:$E$382,$E479)</f>
        <v>81406.424056163014</v>
      </c>
      <c r="AL479" s="19"/>
      <c r="AN479" s="67">
        <f t="shared" ref="AN479:AN486" si="781">SUMIFS(AN$11:AN$382,$D$11:$D$382,$D479,$E$11:$E$382,$E479)</f>
        <v>85928.491913224978</v>
      </c>
      <c r="AO479" s="19"/>
      <c r="AQ479" s="67">
        <f t="shared" ref="AQ479:AQ486" si="782">SUMIFS(AQ$11:AQ$382,$D$11:$D$382,$D479,$E$11:$E$382,$E479)</f>
        <v>75812.650647976174</v>
      </c>
      <c r="AR479" s="19"/>
      <c r="AT479" s="67">
        <f t="shared" ref="AT479:AT486" si="783">SUMIFS(AT$11:AT$382,$D$11:$D$382,$D479,$E$11:$E$382,$E479)</f>
        <v>87991.13909094769</v>
      </c>
      <c r="AU479" s="19"/>
      <c r="AW479" s="67">
        <f t="shared" ref="AW479:AW486" si="784">SUMIFS(AW$11:AW$382,$D$11:$D$382,$D479,$E$11:$E$382,$E479)</f>
        <v>92330.286793030391</v>
      </c>
      <c r="AX479" s="19"/>
      <c r="AZ479" s="67">
        <f t="shared" ref="AZ479:AZ486" si="785">SUMIFS(AZ$11:AZ$382,$D$11:$D$382,$D479,$E$11:$E$382,$E479)</f>
        <v>95356.334810660599</v>
      </c>
    </row>
    <row r="480" spans="1:53" ht="18" customHeight="1" outlineLevel="1" x14ac:dyDescent="0.3">
      <c r="B480" s="66" t="s">
        <v>338</v>
      </c>
      <c r="C480" s="1" t="s">
        <v>318</v>
      </c>
      <c r="D480" s="1" t="s">
        <v>43</v>
      </c>
      <c r="E480" s="1" t="s">
        <v>318</v>
      </c>
      <c r="H480" s="19"/>
      <c r="J480" s="67">
        <f t="shared" si="771"/>
        <v>77532.28868826793</v>
      </c>
      <c r="K480" s="19"/>
      <c r="M480" s="67">
        <f t="shared" si="772"/>
        <v>85425.21500031912</v>
      </c>
      <c r="N480" s="19"/>
      <c r="P480" s="67">
        <f t="shared" si="773"/>
        <v>75763.486108016165</v>
      </c>
      <c r="Q480" s="19"/>
      <c r="S480" s="67">
        <f t="shared" si="774"/>
        <v>76812.796939574939</v>
      </c>
      <c r="T480" s="19"/>
      <c r="V480" s="67">
        <f t="shared" si="775"/>
        <v>76530.192610951824</v>
      </c>
      <c r="W480" s="19"/>
      <c r="Y480" s="67">
        <f t="shared" si="776"/>
        <v>77876.787625235389</v>
      </c>
      <c r="Z480" s="19"/>
      <c r="AB480" s="67">
        <f t="shared" si="777"/>
        <v>77987.417255972585</v>
      </c>
      <c r="AC480" s="19"/>
      <c r="AE480" s="67">
        <f t="shared" si="778"/>
        <v>79585.441187443299</v>
      </c>
      <c r="AF480" s="19"/>
      <c r="AH480" s="67">
        <f t="shared" si="779"/>
        <v>81889.159820431392</v>
      </c>
      <c r="AI480" s="19"/>
      <c r="AK480" s="67">
        <f t="shared" si="780"/>
        <v>82674.647661794355</v>
      </c>
      <c r="AL480" s="19"/>
      <c r="AN480" s="67">
        <f t="shared" si="781"/>
        <v>83945.652122824715</v>
      </c>
      <c r="AO480" s="19"/>
      <c r="AQ480" s="67">
        <f t="shared" si="782"/>
        <v>77881.428662192076</v>
      </c>
      <c r="AR480" s="19"/>
      <c r="AT480" s="67">
        <f t="shared" si="783"/>
        <v>90154.157726510675</v>
      </c>
      <c r="AU480" s="19"/>
      <c r="AW480" s="67">
        <f t="shared" si="784"/>
        <v>100816.84777714875</v>
      </c>
      <c r="AX480" s="19"/>
      <c r="AZ480" s="67">
        <f t="shared" si="785"/>
        <v>109260.64679670159</v>
      </c>
    </row>
    <row r="481" spans="1:53" ht="18" customHeight="1" outlineLevel="1" x14ac:dyDescent="0.3">
      <c r="B481" s="66" t="s">
        <v>339</v>
      </c>
      <c r="C481" s="1" t="s">
        <v>318</v>
      </c>
      <c r="D481" s="1" t="s">
        <v>99</v>
      </c>
      <c r="E481" s="1" t="s">
        <v>318</v>
      </c>
      <c r="H481" s="19"/>
      <c r="J481" s="67">
        <f t="shared" si="771"/>
        <v>27102.802123264202</v>
      </c>
      <c r="K481" s="19"/>
      <c r="M481" s="67">
        <f t="shared" si="772"/>
        <v>26910.025284240233</v>
      </c>
      <c r="N481" s="19"/>
      <c r="P481" s="67">
        <f t="shared" si="773"/>
        <v>26632.306147571879</v>
      </c>
      <c r="Q481" s="19"/>
      <c r="S481" s="67">
        <f t="shared" si="774"/>
        <v>29740.060119828144</v>
      </c>
      <c r="T481" s="19"/>
      <c r="V481" s="67">
        <f t="shared" si="775"/>
        <v>30284.566904551924</v>
      </c>
      <c r="W481" s="19"/>
      <c r="Y481" s="67">
        <f t="shared" si="776"/>
        <v>26487.331440190672</v>
      </c>
      <c r="Z481" s="19"/>
      <c r="AB481" s="67">
        <f t="shared" si="777"/>
        <v>25867.504395451688</v>
      </c>
      <c r="AC481" s="19"/>
      <c r="AE481" s="67">
        <f t="shared" si="778"/>
        <v>26351.463756606285</v>
      </c>
      <c r="AF481" s="19"/>
      <c r="AH481" s="67">
        <f t="shared" si="779"/>
        <v>26415.097534112378</v>
      </c>
      <c r="AI481" s="19"/>
      <c r="AK481" s="67">
        <f t="shared" si="780"/>
        <v>28458.769634381912</v>
      </c>
      <c r="AL481" s="19"/>
      <c r="AN481" s="67">
        <f t="shared" si="781"/>
        <v>31877.899781454358</v>
      </c>
      <c r="AO481" s="19"/>
      <c r="AQ481" s="67">
        <f t="shared" si="782"/>
        <v>29043.367737832326</v>
      </c>
      <c r="AR481" s="19"/>
      <c r="AT481" s="67">
        <f t="shared" si="783"/>
        <v>30389.913091305163</v>
      </c>
      <c r="AU481" s="19"/>
      <c r="AW481" s="67">
        <f t="shared" si="784"/>
        <v>31482.687843755833</v>
      </c>
      <c r="AX481" s="19"/>
      <c r="AZ481" s="67">
        <f t="shared" si="785"/>
        <v>34315.996718734263</v>
      </c>
    </row>
    <row r="482" spans="1:53" ht="18" customHeight="1" outlineLevel="1" x14ac:dyDescent="0.3">
      <c r="B482" s="66" t="s">
        <v>340</v>
      </c>
      <c r="C482" s="1" t="s">
        <v>318</v>
      </c>
      <c r="D482" s="1" t="s">
        <v>131</v>
      </c>
      <c r="E482" s="1" t="s">
        <v>318</v>
      </c>
      <c r="H482" s="19"/>
      <c r="J482" s="67">
        <f t="shared" si="771"/>
        <v>59172.474085179805</v>
      </c>
      <c r="K482" s="19"/>
      <c r="M482" s="67">
        <f t="shared" si="772"/>
        <v>62461.963751387811</v>
      </c>
      <c r="N482" s="19"/>
      <c r="P482" s="67">
        <f t="shared" si="773"/>
        <v>61952.050919741727</v>
      </c>
      <c r="Q482" s="19"/>
      <c r="S482" s="67">
        <f t="shared" si="774"/>
        <v>56712.307608201874</v>
      </c>
      <c r="T482" s="19"/>
      <c r="V482" s="67">
        <f t="shared" si="775"/>
        <v>54579.504273823601</v>
      </c>
      <c r="W482" s="19"/>
      <c r="Y482" s="67">
        <f t="shared" si="776"/>
        <v>55474.388495518026</v>
      </c>
      <c r="Z482" s="19"/>
      <c r="AB482" s="67">
        <f t="shared" si="777"/>
        <v>60940.278086594233</v>
      </c>
      <c r="AC482" s="19"/>
      <c r="AE482" s="67">
        <f t="shared" si="778"/>
        <v>66003.504845195363</v>
      </c>
      <c r="AF482" s="19"/>
      <c r="AH482" s="67">
        <f t="shared" si="779"/>
        <v>70797.239498575625</v>
      </c>
      <c r="AI482" s="19"/>
      <c r="AK482" s="67">
        <f t="shared" si="780"/>
        <v>72113.121118357507</v>
      </c>
      <c r="AL482" s="19"/>
      <c r="AN482" s="67">
        <f t="shared" si="781"/>
        <v>73764.695837216088</v>
      </c>
      <c r="AO482" s="19"/>
      <c r="AQ482" s="67">
        <f t="shared" si="782"/>
        <v>62317.722985724962</v>
      </c>
      <c r="AR482" s="19"/>
      <c r="AT482" s="67">
        <f t="shared" si="783"/>
        <v>66850.697787413563</v>
      </c>
      <c r="AU482" s="19"/>
      <c r="AW482" s="67">
        <f t="shared" si="784"/>
        <v>63850.996893832227</v>
      </c>
      <c r="AX482" s="19"/>
      <c r="AZ482" s="67">
        <f t="shared" si="785"/>
        <v>76871.593936292396</v>
      </c>
    </row>
    <row r="483" spans="1:53" ht="18" customHeight="1" outlineLevel="1" x14ac:dyDescent="0.3">
      <c r="B483" s="66" t="s">
        <v>341</v>
      </c>
      <c r="C483" s="1" t="s">
        <v>318</v>
      </c>
      <c r="D483" s="1" t="s">
        <v>204</v>
      </c>
      <c r="E483" s="1" t="s">
        <v>318</v>
      </c>
      <c r="H483" s="19"/>
      <c r="J483" s="67">
        <f t="shared" si="771"/>
        <v>5994.6051941437509</v>
      </c>
      <c r="K483" s="19"/>
      <c r="M483" s="67">
        <f t="shared" si="772"/>
        <v>9162.7121702095028</v>
      </c>
      <c r="N483" s="19"/>
      <c r="P483" s="67">
        <f t="shared" si="773"/>
        <v>6932.2738754329775</v>
      </c>
      <c r="Q483" s="19"/>
      <c r="S483" s="67">
        <f t="shared" si="774"/>
        <v>4605.276954534992</v>
      </c>
      <c r="T483" s="19"/>
      <c r="V483" s="67">
        <f t="shared" si="775"/>
        <v>4074.8986793200938</v>
      </c>
      <c r="W483" s="19"/>
      <c r="Y483" s="67">
        <f t="shared" si="776"/>
        <v>4849.7119010976821</v>
      </c>
      <c r="Z483" s="19"/>
      <c r="AB483" s="67">
        <f t="shared" si="777"/>
        <v>4573.3805320798729</v>
      </c>
      <c r="AC483" s="19"/>
      <c r="AE483" s="67">
        <f t="shared" si="778"/>
        <v>4712.1942331639348</v>
      </c>
      <c r="AF483" s="19"/>
      <c r="AH483" s="67">
        <f t="shared" si="779"/>
        <v>5397.1683326644707</v>
      </c>
      <c r="AI483" s="19"/>
      <c r="AK483" s="67">
        <f t="shared" si="780"/>
        <v>5172.6955903869275</v>
      </c>
      <c r="AL483" s="19"/>
      <c r="AN483" s="67">
        <f t="shared" si="781"/>
        <v>5185.1788013381138</v>
      </c>
      <c r="AO483" s="19"/>
      <c r="AQ483" s="67">
        <f t="shared" si="782"/>
        <v>6356.2671449085956</v>
      </c>
      <c r="AR483" s="19"/>
      <c r="AT483" s="67">
        <f t="shared" si="783"/>
        <v>8268.7241541910989</v>
      </c>
      <c r="AU483" s="19"/>
      <c r="AW483" s="67">
        <f t="shared" si="784"/>
        <v>11814.223102636561</v>
      </c>
      <c r="AX483" s="19"/>
      <c r="AZ483" s="67">
        <f t="shared" si="785"/>
        <v>12400.220511331559</v>
      </c>
    </row>
    <row r="484" spans="1:53" ht="18" customHeight="1" outlineLevel="1" x14ac:dyDescent="0.3">
      <c r="B484" s="66" t="s">
        <v>252</v>
      </c>
      <c r="C484" s="1" t="s">
        <v>318</v>
      </c>
      <c r="D484" s="1" t="s">
        <v>255</v>
      </c>
      <c r="E484" s="1" t="s">
        <v>318</v>
      </c>
      <c r="H484" s="19"/>
      <c r="J484" s="67">
        <f t="shared" si="771"/>
        <v>4500</v>
      </c>
      <c r="K484" s="19"/>
      <c r="M484" s="67">
        <f t="shared" si="772"/>
        <v>4601.4354066985652</v>
      </c>
      <c r="N484" s="19"/>
      <c r="P484" s="67">
        <f t="shared" si="773"/>
        <v>3000</v>
      </c>
      <c r="Q484" s="19"/>
      <c r="S484" s="67">
        <f t="shared" si="774"/>
        <v>3700</v>
      </c>
      <c r="T484" s="19"/>
      <c r="V484" s="67">
        <f t="shared" si="775"/>
        <v>4700</v>
      </c>
      <c r="W484" s="19"/>
      <c r="Y484" s="67">
        <f t="shared" si="776"/>
        <v>4575.2212389380529</v>
      </c>
      <c r="Z484" s="19"/>
      <c r="AB484" s="67">
        <f t="shared" si="777"/>
        <v>4570.7964601769918</v>
      </c>
      <c r="AC484" s="19"/>
      <c r="AE484" s="67">
        <f t="shared" si="778"/>
        <v>4672.212389380531</v>
      </c>
      <c r="AF484" s="19"/>
      <c r="AH484" s="67">
        <f t="shared" si="779"/>
        <v>5131.5398230088495</v>
      </c>
      <c r="AI484" s="19"/>
      <c r="AK484" s="67">
        <f t="shared" si="780"/>
        <v>4707.0796460176989</v>
      </c>
      <c r="AL484" s="19"/>
      <c r="AN484" s="67">
        <f t="shared" si="781"/>
        <v>5109.7345132743367</v>
      </c>
      <c r="AO484" s="19"/>
      <c r="AQ484" s="67">
        <f t="shared" si="782"/>
        <v>4500</v>
      </c>
      <c r="AR484" s="19"/>
      <c r="AT484" s="67">
        <f t="shared" si="783"/>
        <v>4583.1858407079653</v>
      </c>
      <c r="AU484" s="19"/>
      <c r="AW484" s="67">
        <f t="shared" si="784"/>
        <v>4897.345132743364</v>
      </c>
      <c r="AX484" s="19"/>
      <c r="AZ484" s="67">
        <f t="shared" si="785"/>
        <v>4825.2499712676708</v>
      </c>
    </row>
    <row r="485" spans="1:53" ht="18" customHeight="1" outlineLevel="1" x14ac:dyDescent="0.3">
      <c r="B485" s="66" t="s">
        <v>342</v>
      </c>
      <c r="C485" s="1" t="s">
        <v>318</v>
      </c>
      <c r="D485" s="1" t="s">
        <v>263</v>
      </c>
      <c r="E485" s="1" t="s">
        <v>318</v>
      </c>
      <c r="H485" s="19"/>
      <c r="J485" s="67">
        <f t="shared" si="771"/>
        <v>829.50973283991527</v>
      </c>
      <c r="K485" s="19"/>
      <c r="M485" s="67">
        <f t="shared" si="772"/>
        <v>1230.7228675244214</v>
      </c>
      <c r="N485" s="19"/>
      <c r="P485" s="67">
        <f t="shared" si="773"/>
        <v>2441.0565980511929</v>
      </c>
      <c r="Q485" s="19"/>
      <c r="S485" s="67">
        <f t="shared" si="774"/>
        <v>2004.9816768745586</v>
      </c>
      <c r="T485" s="19"/>
      <c r="V485" s="67">
        <f t="shared" si="775"/>
        <v>1804.6145453450908</v>
      </c>
      <c r="W485" s="19"/>
      <c r="Y485" s="67">
        <f t="shared" si="776"/>
        <v>1116.0471068669153</v>
      </c>
      <c r="Z485" s="19"/>
      <c r="AB485" s="67">
        <f t="shared" si="777"/>
        <v>1086.9138536349012</v>
      </c>
      <c r="AC485" s="19"/>
      <c r="AE485" s="67">
        <f t="shared" si="778"/>
        <v>1696.8764812317991</v>
      </c>
      <c r="AF485" s="19"/>
      <c r="AH485" s="67">
        <f t="shared" si="779"/>
        <v>1447.7578321079777</v>
      </c>
      <c r="AI485" s="19"/>
      <c r="AK485" s="67">
        <f t="shared" si="780"/>
        <v>1339.221536364895</v>
      </c>
      <c r="AL485" s="19"/>
      <c r="AN485" s="67">
        <f t="shared" si="781"/>
        <v>974.75808067295713</v>
      </c>
      <c r="AO485" s="19"/>
      <c r="AQ485" s="67">
        <f t="shared" si="782"/>
        <v>680.29655623991516</v>
      </c>
      <c r="AR485" s="19"/>
      <c r="AT485" s="67">
        <f t="shared" si="783"/>
        <v>1057.9410109244218</v>
      </c>
      <c r="AU485" s="19"/>
      <c r="AW485" s="67">
        <f t="shared" si="784"/>
        <v>754.99464305269078</v>
      </c>
      <c r="AX485" s="19"/>
      <c r="AZ485" s="67">
        <f t="shared" si="785"/>
        <v>783.54786305269067</v>
      </c>
    </row>
    <row r="486" spans="1:53" ht="18" customHeight="1" outlineLevel="1" x14ac:dyDescent="0.3">
      <c r="B486" s="66" t="s">
        <v>343</v>
      </c>
      <c r="C486" s="1" t="s">
        <v>318</v>
      </c>
      <c r="D486" s="1" t="s">
        <v>234</v>
      </c>
      <c r="E486" s="1" t="s">
        <v>318</v>
      </c>
      <c r="H486" s="19"/>
      <c r="J486" s="67">
        <f t="shared" si="771"/>
        <v>6949.6104655176887</v>
      </c>
      <c r="K486" s="19"/>
      <c r="M486" s="67">
        <f t="shared" si="772"/>
        <v>7827.2999999999993</v>
      </c>
      <c r="N486" s="19"/>
      <c r="P486" s="67">
        <f t="shared" si="773"/>
        <v>4171.4000000000005</v>
      </c>
      <c r="Q486" s="19"/>
      <c r="S486" s="67">
        <f t="shared" si="774"/>
        <v>4870.57</v>
      </c>
      <c r="T486" s="19"/>
      <c r="V486" s="67">
        <f t="shared" si="775"/>
        <v>5137.0999999999995</v>
      </c>
      <c r="W486" s="19"/>
      <c r="Y486" s="67">
        <f t="shared" si="776"/>
        <v>5165.8</v>
      </c>
      <c r="Z486" s="19"/>
      <c r="AB486" s="67">
        <f t="shared" si="777"/>
        <v>5099.8</v>
      </c>
      <c r="AC486" s="19"/>
      <c r="AE486" s="67">
        <f t="shared" si="778"/>
        <v>5493.2</v>
      </c>
      <c r="AF486" s="19"/>
      <c r="AH486" s="67">
        <f t="shared" si="779"/>
        <v>5333.4407458825008</v>
      </c>
      <c r="AI486" s="19"/>
      <c r="AK486" s="67">
        <f t="shared" si="780"/>
        <v>5638.9633673473181</v>
      </c>
      <c r="AL486" s="19"/>
      <c r="AN486" s="67">
        <f t="shared" si="781"/>
        <v>6013.3854212524921</v>
      </c>
      <c r="AO486" s="19"/>
      <c r="AQ486" s="67">
        <f t="shared" si="782"/>
        <v>7205.6104655176887</v>
      </c>
      <c r="AR486" s="19"/>
      <c r="AT486" s="67">
        <f t="shared" si="783"/>
        <v>8130.2999999999993</v>
      </c>
      <c r="AU486" s="19"/>
      <c r="AW486" s="67">
        <f t="shared" si="784"/>
        <v>8156.5028000000002</v>
      </c>
      <c r="AX486" s="19"/>
      <c r="AZ486" s="67">
        <f t="shared" si="785"/>
        <v>8358.1264601667481</v>
      </c>
    </row>
    <row r="487" spans="1:53" ht="18" customHeight="1" outlineLevel="1" x14ac:dyDescent="0.3">
      <c r="B487" s="68" t="s">
        <v>333</v>
      </c>
      <c r="C487" s="52"/>
      <c r="D487" s="52"/>
      <c r="E487" s="52"/>
      <c r="F487" s="52"/>
      <c r="G487" s="52"/>
      <c r="H487" s="54"/>
      <c r="I487" s="52"/>
      <c r="J487" s="73">
        <f t="shared" ref="J487:M487" si="786">SUM(J479:J486)</f>
        <v>251266.82501008364</v>
      </c>
      <c r="K487" s="54"/>
      <c r="L487" s="52"/>
      <c r="M487" s="73">
        <f t="shared" si="786"/>
        <v>285729.34868336376</v>
      </c>
      <c r="N487" s="54"/>
      <c r="O487" s="52"/>
      <c r="P487" s="73">
        <f t="shared" ref="P487" si="787">SUM(P479:P486)</f>
        <v>267269.94753383315</v>
      </c>
      <c r="Q487" s="54"/>
      <c r="R487" s="52"/>
      <c r="S487" s="73">
        <f t="shared" ref="S487" si="788">SUM(S479:S486)</f>
        <v>265453.52410221373</v>
      </c>
      <c r="T487" s="54"/>
      <c r="U487" s="52"/>
      <c r="V487" s="73">
        <f t="shared" ref="V487" si="789">SUM(V479:V486)</f>
        <v>258798.63156111178</v>
      </c>
      <c r="W487" s="54"/>
      <c r="X487" s="52"/>
      <c r="Y487" s="73">
        <f t="shared" ref="Y487" si="790">SUM(Y479:Y486)</f>
        <v>250764.8951475553</v>
      </c>
      <c r="Z487" s="54"/>
      <c r="AA487" s="52"/>
      <c r="AB487" s="73">
        <f t="shared" ref="AB487" si="791">SUM(AB479:AB486)</f>
        <v>248996.77456522416</v>
      </c>
      <c r="AC487" s="54"/>
      <c r="AD487" s="52"/>
      <c r="AE487" s="73">
        <f t="shared" ref="AE487" si="792">SUM(AE479:AE486)</f>
        <v>258110.56959759587</v>
      </c>
      <c r="AF487" s="54"/>
      <c r="AG487" s="52"/>
      <c r="AH487" s="73">
        <f t="shared" ref="AH487" si="793">SUM(AH479:AH486)</f>
        <v>272481.82124340761</v>
      </c>
      <c r="AI487" s="54"/>
      <c r="AJ487" s="52"/>
      <c r="AK487" s="73">
        <f t="shared" ref="AK487" si="794">SUM(AK479:AK486)</f>
        <v>281510.92261081364</v>
      </c>
      <c r="AL487" s="54"/>
      <c r="AM487" s="52"/>
      <c r="AN487" s="73">
        <f t="shared" ref="AN487" si="795">SUM(AN479:AN486)</f>
        <v>292799.79647125804</v>
      </c>
      <c r="AO487" s="54"/>
      <c r="AP487" s="52"/>
      <c r="AQ487" s="73">
        <f t="shared" ref="AQ487" si="796">SUM(AQ479:AQ486)</f>
        <v>263797.34420039179</v>
      </c>
      <c r="AR487" s="54"/>
      <c r="AS487" s="52"/>
      <c r="AT487" s="73">
        <f>SUM(AT479:AT486)</f>
        <v>297426.05870200053</v>
      </c>
      <c r="AU487" s="54"/>
      <c r="AV487" s="52"/>
      <c r="AW487" s="73">
        <f>SUM(AW479:AW486)</f>
        <v>314103.88498619985</v>
      </c>
      <c r="AX487" s="54"/>
      <c r="AY487" s="52"/>
      <c r="AZ487" s="73">
        <f>SUM(AZ479:AZ486)</f>
        <v>342171.71706820757</v>
      </c>
      <c r="BA487" s="25"/>
    </row>
    <row r="488" spans="1:53" ht="18" customHeight="1" outlineLevel="1" x14ac:dyDescent="0.3">
      <c r="B488" s="57" t="s">
        <v>344</v>
      </c>
      <c r="C488" s="23"/>
      <c r="D488" s="23"/>
      <c r="E488" s="23"/>
      <c r="F488" s="23"/>
      <c r="G488" s="23"/>
      <c r="H488" s="64"/>
      <c r="I488" s="23"/>
      <c r="J488" s="65"/>
      <c r="K488" s="64"/>
      <c r="L488" s="23"/>
      <c r="M488" s="65"/>
      <c r="N488" s="64"/>
      <c r="O488" s="23"/>
      <c r="P488" s="65"/>
      <c r="Q488" s="64"/>
      <c r="R488" s="23"/>
      <c r="S488" s="65"/>
      <c r="T488" s="64"/>
      <c r="U488" s="23"/>
      <c r="V488" s="65"/>
      <c r="W488" s="64"/>
      <c r="X488" s="23"/>
      <c r="Y488" s="65"/>
      <c r="Z488" s="64"/>
      <c r="AA488" s="23"/>
      <c r="AB488" s="65"/>
      <c r="AC488" s="64"/>
      <c r="AD488" s="23"/>
      <c r="AE488" s="65"/>
      <c r="AF488" s="64"/>
      <c r="AG488" s="23"/>
      <c r="AH488" s="65"/>
      <c r="AI488" s="64"/>
      <c r="AJ488" s="23"/>
      <c r="AK488" s="65"/>
      <c r="AL488" s="64"/>
      <c r="AM488" s="23"/>
      <c r="AN488" s="65"/>
      <c r="AO488" s="64"/>
      <c r="AP488" s="23"/>
      <c r="AQ488" s="65"/>
      <c r="AR488" s="64"/>
      <c r="AS488" s="23"/>
      <c r="AT488" s="65"/>
      <c r="AU488" s="64"/>
      <c r="AV488" s="23"/>
      <c r="AW488" s="65"/>
      <c r="AX488" s="64"/>
      <c r="AY488" s="23"/>
      <c r="AZ488" s="65"/>
    </row>
    <row r="489" spans="1:53" ht="18" customHeight="1" outlineLevel="1" x14ac:dyDescent="0.3">
      <c r="B489" s="66" t="s">
        <v>330</v>
      </c>
      <c r="C489" s="1" t="s">
        <v>318</v>
      </c>
      <c r="D489" s="1" t="s">
        <v>17</v>
      </c>
      <c r="E489" s="1" t="s">
        <v>18</v>
      </c>
      <c r="H489" s="19"/>
      <c r="J489" s="67">
        <f t="shared" ref="J489:J496" si="797">SUMIFS(J$11:J$382,$D$11:$D$382,$D489,$E$11:$E$382,$E489)</f>
        <v>18110.428424708065</v>
      </c>
      <c r="K489" s="19"/>
      <c r="M489" s="67">
        <f t="shared" ref="M489:M496" si="798">SUMIFS(M$11:M$382,$D$11:$D$382,$D489,$E$11:$E$382,$E489)</f>
        <v>22538.077026433719</v>
      </c>
      <c r="N489" s="19"/>
      <c r="P489" s="67">
        <f t="shared" ref="P489:P496" si="799">SUMIFS(P$11:P$382,$D$11:$D$382,$D489,$E$11:$E$382,$E489)</f>
        <v>16879.728715036439</v>
      </c>
      <c r="Q489" s="19"/>
      <c r="S489" s="67">
        <f t="shared" ref="S489:S496" si="800">SUMIFS(S$11:S$382,$D$11:$D$382,$D489,$E$11:$E$382,$E489)</f>
        <v>17751.366871392998</v>
      </c>
      <c r="T489" s="19"/>
      <c r="V489" s="67">
        <f t="shared" ref="V489:V496" si="801">SUMIFS(V$11:V$382,$D$11:$D$382,$D489,$E$11:$E$382,$E489)</f>
        <v>18100.288320350119</v>
      </c>
      <c r="W489" s="19"/>
      <c r="Y489" s="67">
        <f t="shared" ref="Y489:Y496" si="802">SUMIFS(Y$11:Y$382,$D$11:$D$382,$D489,$E$11:$E$382,$E489)</f>
        <v>18422.831136075747</v>
      </c>
      <c r="Z489" s="19"/>
      <c r="AB489" s="67">
        <f t="shared" ref="AB489:AB496" si="803">SUMIFS(AB$11:AB$382,$D$11:$D$382,$D489,$E$11:$E$382,$E489)</f>
        <v>18293.08145098051</v>
      </c>
      <c r="AC489" s="19"/>
      <c r="AE489" s="67">
        <f t="shared" ref="AE489:AE496" si="804">SUMIFS(AE$11:AE$382,$D$11:$D$382,$D489,$E$11:$E$382,$E489)</f>
        <v>18479.240035616724</v>
      </c>
      <c r="AF489" s="19"/>
      <c r="AH489" s="67">
        <f t="shared" ref="AH489:AH496" si="805">SUMIFS(AH$11:AH$382,$D$11:$D$382,$D489,$E$11:$E$382,$E489)</f>
        <v>19497.475752308415</v>
      </c>
      <c r="AI489" s="19"/>
      <c r="AK489" s="67">
        <f t="shared" ref="AK489:AK496" si="806">SUMIFS(AK$11:AK$382,$D$11:$D$382,$D489,$E$11:$E$382,$E489)</f>
        <v>20649.02885291844</v>
      </c>
      <c r="AL489" s="19"/>
      <c r="AN489" s="67">
        <f t="shared" ref="AN489:AN496" si="807">SUMIFS(AN$11:AN$382,$D$11:$D$382,$D489,$E$11:$E$382,$E489)</f>
        <v>20749.373863669633</v>
      </c>
      <c r="AO489" s="19"/>
      <c r="AQ489" s="67">
        <f t="shared" ref="AQ489:AQ496" si="808">SUMIFS(AQ$11:AQ$382,$D$11:$D$382,$D489,$E$11:$E$382,$E489)</f>
        <v>19295.212510468187</v>
      </c>
      <c r="AR489" s="19"/>
      <c r="AT489" s="67">
        <f t="shared" ref="AT489:AT496" si="809">SUMIFS(AT$11:AT$382,$D$11:$D$382,$D489,$E$11:$E$382,$E489)</f>
        <v>22072.898219216971</v>
      </c>
      <c r="AU489" s="19"/>
      <c r="AW489" s="67">
        <f t="shared" ref="AW489:AW496" si="810">SUMIFS(AW$11:AW$382,$D$11:$D$382,$D489,$E$11:$E$382,$E489)</f>
        <v>23713.801779210706</v>
      </c>
      <c r="AX489" s="19"/>
      <c r="AZ489" s="67">
        <f t="shared" ref="AZ489:AZ496" si="811">SUMIFS(AZ$11:AZ$382,$D$11:$D$382,$D489,$E$11:$E$382,$E489)</f>
        <v>26042.004993053491</v>
      </c>
    </row>
    <row r="490" spans="1:53" ht="18" customHeight="1" outlineLevel="1" x14ac:dyDescent="0.3">
      <c r="B490" s="66" t="s">
        <v>338</v>
      </c>
      <c r="C490" s="1" t="s">
        <v>318</v>
      </c>
      <c r="D490" s="1" t="s">
        <v>43</v>
      </c>
      <c r="E490" s="1" t="s">
        <v>18</v>
      </c>
      <c r="H490" s="19"/>
      <c r="J490" s="67">
        <f t="shared" si="797"/>
        <v>16540.367394316894</v>
      </c>
      <c r="K490" s="19"/>
      <c r="M490" s="67">
        <f t="shared" si="798"/>
        <v>19880.036292094017</v>
      </c>
      <c r="N490" s="19"/>
      <c r="P490" s="67">
        <f t="shared" si="799"/>
        <v>12367.678924205269</v>
      </c>
      <c r="Q490" s="19"/>
      <c r="S490" s="67">
        <f t="shared" si="800"/>
        <v>12388.526454647792</v>
      </c>
      <c r="T490" s="19"/>
      <c r="V490" s="67">
        <f t="shared" si="801"/>
        <v>12928.98781066073</v>
      </c>
      <c r="W490" s="19"/>
      <c r="Y490" s="67">
        <f t="shared" si="802"/>
        <v>13898.134807386137</v>
      </c>
      <c r="Z490" s="19"/>
      <c r="AB490" s="67">
        <f t="shared" si="803"/>
        <v>14624.162119022723</v>
      </c>
      <c r="AC490" s="19"/>
      <c r="AE490" s="67">
        <f t="shared" si="804"/>
        <v>15722.224956522563</v>
      </c>
      <c r="AF490" s="19"/>
      <c r="AH490" s="67">
        <f t="shared" si="805"/>
        <v>16922.320234350409</v>
      </c>
      <c r="AI490" s="19"/>
      <c r="AK490" s="67">
        <f t="shared" si="806"/>
        <v>17443.229058904759</v>
      </c>
      <c r="AL490" s="19"/>
      <c r="AN490" s="67">
        <f t="shared" si="807"/>
        <v>18117.57387509153</v>
      </c>
      <c r="AO490" s="19"/>
      <c r="AQ490" s="67">
        <f t="shared" si="808"/>
        <v>16493.261631390233</v>
      </c>
      <c r="AR490" s="19"/>
      <c r="AT490" s="67">
        <f t="shared" si="809"/>
        <v>19972.202478893032</v>
      </c>
      <c r="AU490" s="19"/>
      <c r="AW490" s="67">
        <f t="shared" si="810"/>
        <v>22132.479524558636</v>
      </c>
      <c r="AX490" s="19"/>
      <c r="AZ490" s="67">
        <f t="shared" si="811"/>
        <v>24011.473480688441</v>
      </c>
    </row>
    <row r="491" spans="1:53" ht="18" customHeight="1" outlineLevel="1" x14ac:dyDescent="0.3">
      <c r="B491" s="66" t="s">
        <v>340</v>
      </c>
      <c r="C491" s="1" t="s">
        <v>318</v>
      </c>
      <c r="D491" s="1" t="s">
        <v>131</v>
      </c>
      <c r="E491" s="1" t="s">
        <v>18</v>
      </c>
      <c r="H491" s="19"/>
      <c r="J491" s="67">
        <f t="shared" si="797"/>
        <v>7582.8665060342582</v>
      </c>
      <c r="K491" s="19"/>
      <c r="M491" s="67">
        <f t="shared" si="798"/>
        <v>13285.370992254069</v>
      </c>
      <c r="N491" s="19"/>
      <c r="P491" s="67">
        <f t="shared" si="799"/>
        <v>232.61164749262031</v>
      </c>
      <c r="Q491" s="19"/>
      <c r="S491" s="67">
        <f t="shared" si="800"/>
        <v>508.35429943175706</v>
      </c>
      <c r="T491" s="19"/>
      <c r="V491" s="67">
        <f t="shared" si="801"/>
        <v>626.2895378694119</v>
      </c>
      <c r="W491" s="19"/>
      <c r="Y491" s="67">
        <f t="shared" si="802"/>
        <v>786.70523252008275</v>
      </c>
      <c r="Z491" s="19"/>
      <c r="AB491" s="67">
        <f t="shared" si="803"/>
        <v>1142.3658099255188</v>
      </c>
      <c r="AC491" s="19"/>
      <c r="AE491" s="67">
        <f t="shared" si="804"/>
        <v>1602.6088422700425</v>
      </c>
      <c r="AF491" s="19"/>
      <c r="AH491" s="67">
        <f t="shared" si="805"/>
        <v>2038.7943854552207</v>
      </c>
      <c r="AI491" s="19"/>
      <c r="AK491" s="67">
        <f t="shared" si="806"/>
        <v>2547.2637266521192</v>
      </c>
      <c r="AL491" s="19"/>
      <c r="AN491" s="67">
        <f t="shared" si="807"/>
        <v>3593.4055869028689</v>
      </c>
      <c r="AO491" s="19"/>
      <c r="AQ491" s="67">
        <f t="shared" si="808"/>
        <v>8584.6475376184408</v>
      </c>
      <c r="AR491" s="19"/>
      <c r="AT491" s="67">
        <f t="shared" si="809"/>
        <v>13819.013782071592</v>
      </c>
      <c r="AU491" s="19"/>
      <c r="AW491" s="67">
        <f t="shared" si="810"/>
        <v>15946.125206658791</v>
      </c>
      <c r="AX491" s="19"/>
      <c r="AZ491" s="67">
        <f t="shared" si="811"/>
        <v>22376.122141648335</v>
      </c>
    </row>
    <row r="492" spans="1:53" ht="18" customHeight="1" outlineLevel="1" x14ac:dyDescent="0.3">
      <c r="B492" s="66" t="s">
        <v>339</v>
      </c>
      <c r="C492" s="1" t="s">
        <v>318</v>
      </c>
      <c r="D492" s="1" t="s">
        <v>99</v>
      </c>
      <c r="E492" s="1" t="s">
        <v>18</v>
      </c>
      <c r="H492" s="19"/>
      <c r="J492" s="67">
        <f t="shared" si="797"/>
        <v>13273.563819233133</v>
      </c>
      <c r="K492" s="19"/>
      <c r="M492" s="67">
        <f t="shared" si="798"/>
        <v>14067.521370118329</v>
      </c>
      <c r="N492" s="19"/>
      <c r="P492" s="67">
        <f t="shared" si="799"/>
        <v>9203.627103207762</v>
      </c>
      <c r="Q492" s="19"/>
      <c r="S492" s="67">
        <f t="shared" si="800"/>
        <v>12117.390105338824</v>
      </c>
      <c r="T492" s="19"/>
      <c r="V492" s="67">
        <f t="shared" si="801"/>
        <v>13444.965603295639</v>
      </c>
      <c r="W492" s="19"/>
      <c r="Y492" s="67">
        <f t="shared" si="802"/>
        <v>12666.859390132124</v>
      </c>
      <c r="Z492" s="19"/>
      <c r="AB492" s="67">
        <f t="shared" si="803"/>
        <v>12607.904183996696</v>
      </c>
      <c r="AC492" s="19"/>
      <c r="AE492" s="67">
        <f t="shared" si="804"/>
        <v>12403.777137034856</v>
      </c>
      <c r="AF492" s="19"/>
      <c r="AH492" s="67">
        <f t="shared" si="805"/>
        <v>13165.14303241123</v>
      </c>
      <c r="AI492" s="19"/>
      <c r="AK492" s="67">
        <f t="shared" si="806"/>
        <v>14166.31446385315</v>
      </c>
      <c r="AL492" s="19"/>
      <c r="AN492" s="67">
        <f t="shared" si="807"/>
        <v>16172.075545948954</v>
      </c>
      <c r="AO492" s="19"/>
      <c r="AQ492" s="67">
        <f t="shared" si="808"/>
        <v>15711.114391609382</v>
      </c>
      <c r="AR492" s="19"/>
      <c r="AT492" s="67">
        <f t="shared" si="809"/>
        <v>17365.859042970314</v>
      </c>
      <c r="AU492" s="19"/>
      <c r="AW492" s="67">
        <f t="shared" si="810"/>
        <v>18002.814785837174</v>
      </c>
      <c r="AX492" s="19"/>
      <c r="AZ492" s="67">
        <f t="shared" si="811"/>
        <v>20385.25392001076</v>
      </c>
    </row>
    <row r="493" spans="1:53" customFormat="1" ht="18" customHeight="1" outlineLevel="1" x14ac:dyDescent="0.3">
      <c r="A493" s="1"/>
      <c r="B493" s="66" t="s">
        <v>341</v>
      </c>
      <c r="C493" s="1" t="s">
        <v>318</v>
      </c>
      <c r="D493" s="1" t="s">
        <v>204</v>
      </c>
      <c r="E493" s="1" t="s">
        <v>18</v>
      </c>
      <c r="F493" s="1"/>
      <c r="G493" s="1"/>
      <c r="H493" s="19"/>
      <c r="I493" s="1"/>
      <c r="J493" s="67">
        <f t="shared" si="797"/>
        <v>5994.6051941437509</v>
      </c>
      <c r="K493" s="19"/>
      <c r="L493" s="1"/>
      <c r="M493" s="67">
        <f t="shared" si="798"/>
        <v>9162.7121702095028</v>
      </c>
      <c r="N493" s="19"/>
      <c r="O493" s="1"/>
      <c r="P493" s="67">
        <f t="shared" si="799"/>
        <v>6932.2738754329775</v>
      </c>
      <c r="Q493" s="19"/>
      <c r="R493" s="1"/>
      <c r="S493" s="67">
        <f t="shared" si="800"/>
        <v>4605.276954534992</v>
      </c>
      <c r="T493" s="19"/>
      <c r="U493" s="1"/>
      <c r="V493" s="67">
        <f t="shared" si="801"/>
        <v>4074.8986793200938</v>
      </c>
      <c r="W493" s="19"/>
      <c r="X493" s="1"/>
      <c r="Y493" s="67">
        <f t="shared" si="802"/>
        <v>4849.7119010976821</v>
      </c>
      <c r="Z493" s="19"/>
      <c r="AA493" s="1"/>
      <c r="AB493" s="67">
        <f t="shared" si="803"/>
        <v>4573.3805320798729</v>
      </c>
      <c r="AC493" s="19"/>
      <c r="AD493" s="1"/>
      <c r="AE493" s="67">
        <f t="shared" si="804"/>
        <v>4712.1942331639348</v>
      </c>
      <c r="AF493" s="19"/>
      <c r="AG493" s="1"/>
      <c r="AH493" s="67">
        <f t="shared" si="805"/>
        <v>5397.1683326644707</v>
      </c>
      <c r="AI493" s="19"/>
      <c r="AJ493" s="1"/>
      <c r="AK493" s="67">
        <f t="shared" si="806"/>
        <v>5172.6955903869275</v>
      </c>
      <c r="AL493" s="19"/>
      <c r="AM493" s="1"/>
      <c r="AN493" s="67">
        <f t="shared" si="807"/>
        <v>5185.1788013381138</v>
      </c>
      <c r="AO493" s="19"/>
      <c r="AP493" s="1"/>
      <c r="AQ493" s="67">
        <f t="shared" si="808"/>
        <v>6356.2671449085956</v>
      </c>
      <c r="AR493" s="19"/>
      <c r="AS493" s="1"/>
      <c r="AT493" s="67">
        <f t="shared" si="809"/>
        <v>8268.7241541910989</v>
      </c>
      <c r="AU493" s="19"/>
      <c r="AV493" s="1"/>
      <c r="AW493" s="67">
        <f t="shared" si="810"/>
        <v>11814.223102636561</v>
      </c>
      <c r="AX493" s="19"/>
      <c r="AY493" s="1"/>
      <c r="AZ493" s="67">
        <f t="shared" si="811"/>
        <v>12400.220511331559</v>
      </c>
      <c r="BA493" s="1"/>
    </row>
    <row r="494" spans="1:53" customFormat="1" ht="18" customHeight="1" outlineLevel="1" x14ac:dyDescent="0.3">
      <c r="A494" s="1"/>
      <c r="B494" s="66" t="s">
        <v>252</v>
      </c>
      <c r="C494" s="1" t="s">
        <v>318</v>
      </c>
      <c r="D494" s="1" t="s">
        <v>255</v>
      </c>
      <c r="E494" s="1" t="s">
        <v>18</v>
      </c>
      <c r="F494" s="1"/>
      <c r="G494" s="1"/>
      <c r="H494" s="19"/>
      <c r="I494" s="1"/>
      <c r="J494" s="67">
        <f t="shared" si="797"/>
        <v>4500</v>
      </c>
      <c r="K494" s="19"/>
      <c r="L494" s="1"/>
      <c r="M494" s="67">
        <f t="shared" si="798"/>
        <v>4601.4354066985652</v>
      </c>
      <c r="N494" s="19"/>
      <c r="O494" s="1"/>
      <c r="P494" s="67">
        <f t="shared" si="799"/>
        <v>3000</v>
      </c>
      <c r="Q494" s="19"/>
      <c r="R494" s="1"/>
      <c r="S494" s="67">
        <f t="shared" si="800"/>
        <v>3700</v>
      </c>
      <c r="T494" s="19"/>
      <c r="U494" s="1"/>
      <c r="V494" s="67">
        <f t="shared" si="801"/>
        <v>4700</v>
      </c>
      <c r="W494" s="19"/>
      <c r="X494" s="1"/>
      <c r="Y494" s="67">
        <f t="shared" si="802"/>
        <v>4575.2212389380529</v>
      </c>
      <c r="Z494" s="19"/>
      <c r="AA494" s="1"/>
      <c r="AB494" s="67">
        <f t="shared" si="803"/>
        <v>4570.7964601769918</v>
      </c>
      <c r="AC494" s="19"/>
      <c r="AD494" s="1"/>
      <c r="AE494" s="67">
        <f t="shared" si="804"/>
        <v>4672.212389380531</v>
      </c>
      <c r="AF494" s="19"/>
      <c r="AG494" s="1"/>
      <c r="AH494" s="67">
        <f t="shared" si="805"/>
        <v>5131.5398230088495</v>
      </c>
      <c r="AI494" s="19"/>
      <c r="AJ494" s="1"/>
      <c r="AK494" s="67">
        <f t="shared" si="806"/>
        <v>4707.0796460176989</v>
      </c>
      <c r="AL494" s="19"/>
      <c r="AM494" s="1"/>
      <c r="AN494" s="67">
        <f t="shared" si="807"/>
        <v>5109.7345132743367</v>
      </c>
      <c r="AO494" s="19"/>
      <c r="AP494" s="1"/>
      <c r="AQ494" s="67">
        <f t="shared" si="808"/>
        <v>4500</v>
      </c>
      <c r="AR494" s="19"/>
      <c r="AS494" s="1"/>
      <c r="AT494" s="67">
        <f t="shared" si="809"/>
        <v>4583.1858407079653</v>
      </c>
      <c r="AU494" s="19"/>
      <c r="AV494" s="1"/>
      <c r="AW494" s="67">
        <f t="shared" si="810"/>
        <v>4897.345132743364</v>
      </c>
      <c r="AX494" s="19"/>
      <c r="AY494" s="1"/>
      <c r="AZ494" s="67">
        <f t="shared" si="811"/>
        <v>4825.2499712676708</v>
      </c>
      <c r="BA494" s="1"/>
    </row>
    <row r="495" spans="1:53" customFormat="1" ht="18" customHeight="1" outlineLevel="1" x14ac:dyDescent="0.3">
      <c r="A495" s="1"/>
      <c r="B495" s="66" t="s">
        <v>342</v>
      </c>
      <c r="C495" s="1" t="s">
        <v>318</v>
      </c>
      <c r="D495" s="1" t="s">
        <v>263</v>
      </c>
      <c r="E495" s="1" t="s">
        <v>18</v>
      </c>
      <c r="F495" s="1"/>
      <c r="G495" s="1"/>
      <c r="H495" s="19"/>
      <c r="I495" s="1"/>
      <c r="J495" s="67">
        <f t="shared" si="797"/>
        <v>0</v>
      </c>
      <c r="K495" s="19"/>
      <c r="L495" s="1"/>
      <c r="M495" s="67">
        <f t="shared" si="798"/>
        <v>0</v>
      </c>
      <c r="N495" s="19"/>
      <c r="O495" s="1"/>
      <c r="P495" s="67">
        <f t="shared" si="799"/>
        <v>0</v>
      </c>
      <c r="Q495" s="19"/>
      <c r="R495" s="1"/>
      <c r="S495" s="67">
        <f t="shared" si="800"/>
        <v>20</v>
      </c>
      <c r="T495" s="19"/>
      <c r="U495" s="1"/>
      <c r="V495" s="67">
        <f t="shared" si="801"/>
        <v>20</v>
      </c>
      <c r="W495" s="19"/>
      <c r="X495" s="1"/>
      <c r="Y495" s="67">
        <f t="shared" si="802"/>
        <v>0</v>
      </c>
      <c r="Z495" s="19"/>
      <c r="AA495" s="1"/>
      <c r="AB495" s="67">
        <f t="shared" si="803"/>
        <v>13</v>
      </c>
      <c r="AC495" s="19"/>
      <c r="AD495" s="1"/>
      <c r="AE495" s="67">
        <f t="shared" si="804"/>
        <v>0</v>
      </c>
      <c r="AF495" s="19"/>
      <c r="AG495" s="1"/>
      <c r="AH495" s="67">
        <f t="shared" si="805"/>
        <v>38.200000000000003</v>
      </c>
      <c r="AI495" s="19"/>
      <c r="AJ495" s="1"/>
      <c r="AK495" s="67">
        <f t="shared" si="806"/>
        <v>38.200000000000003</v>
      </c>
      <c r="AL495" s="19"/>
      <c r="AM495" s="1"/>
      <c r="AN495" s="67">
        <f t="shared" si="807"/>
        <v>38.200000000000003</v>
      </c>
      <c r="AO495" s="19"/>
      <c r="AP495" s="1"/>
      <c r="AQ495" s="67">
        <f t="shared" si="808"/>
        <v>0</v>
      </c>
      <c r="AR495" s="19"/>
      <c r="AS495" s="1"/>
      <c r="AT495" s="67">
        <f t="shared" si="809"/>
        <v>22.9</v>
      </c>
      <c r="AU495" s="19"/>
      <c r="AV495" s="1"/>
      <c r="AW495" s="67">
        <f t="shared" si="810"/>
        <v>22.9</v>
      </c>
      <c r="AX495" s="19"/>
      <c r="AY495" s="1"/>
      <c r="AZ495" s="67">
        <f t="shared" si="811"/>
        <v>22.9</v>
      </c>
      <c r="BA495" s="1"/>
    </row>
    <row r="496" spans="1:53" customFormat="1" ht="18" customHeight="1" outlineLevel="1" x14ac:dyDescent="0.3">
      <c r="A496" s="1"/>
      <c r="B496" s="66" t="s">
        <v>343</v>
      </c>
      <c r="C496" s="1" t="s">
        <v>318</v>
      </c>
      <c r="D496" s="1" t="s">
        <v>234</v>
      </c>
      <c r="E496" s="1" t="s">
        <v>18</v>
      </c>
      <c r="F496" s="1"/>
      <c r="G496" s="1"/>
      <c r="H496" s="19"/>
      <c r="I496" s="1"/>
      <c r="J496" s="67">
        <f t="shared" si="797"/>
        <v>271.39999999999998</v>
      </c>
      <c r="K496" s="19"/>
      <c r="L496" s="1"/>
      <c r="M496" s="67">
        <f t="shared" si="798"/>
        <v>343.4</v>
      </c>
      <c r="N496" s="19"/>
      <c r="O496" s="1"/>
      <c r="P496" s="67">
        <f t="shared" si="799"/>
        <v>2065.7888268156426</v>
      </c>
      <c r="Q496" s="19"/>
      <c r="R496" s="1"/>
      <c r="S496" s="67">
        <f t="shared" si="800"/>
        <v>2308.2468715083796</v>
      </c>
      <c r="T496" s="19"/>
      <c r="U496" s="1"/>
      <c r="V496" s="67">
        <f t="shared" si="801"/>
        <v>2501.4</v>
      </c>
      <c r="W496" s="19"/>
      <c r="X496" s="1"/>
      <c r="Y496" s="67">
        <f t="shared" si="802"/>
        <v>2550.1</v>
      </c>
      <c r="Z496" s="19"/>
      <c r="AA496" s="1"/>
      <c r="AB496" s="67">
        <f t="shared" si="803"/>
        <v>2408.1</v>
      </c>
      <c r="AC496" s="19"/>
      <c r="AD496" s="1"/>
      <c r="AE496" s="67">
        <f t="shared" si="804"/>
        <v>2407.6999999999998</v>
      </c>
      <c r="AF496" s="19"/>
      <c r="AG496" s="1"/>
      <c r="AH496" s="67">
        <f t="shared" si="805"/>
        <v>2163.9</v>
      </c>
      <c r="AI496" s="19"/>
      <c r="AJ496" s="1"/>
      <c r="AK496" s="67">
        <f t="shared" si="806"/>
        <v>2127.3000000000002</v>
      </c>
      <c r="AL496" s="19"/>
      <c r="AM496" s="1"/>
      <c r="AN496" s="67">
        <f t="shared" si="807"/>
        <v>2277</v>
      </c>
      <c r="AO496" s="19"/>
      <c r="AP496" s="1"/>
      <c r="AQ496" s="67">
        <f t="shared" si="808"/>
        <v>2442.0408450704226</v>
      </c>
      <c r="AR496" s="19"/>
      <c r="AS496" s="1"/>
      <c r="AT496" s="67">
        <f t="shared" si="809"/>
        <v>2967.4</v>
      </c>
      <c r="AU496" s="19"/>
      <c r="AV496" s="1"/>
      <c r="AW496" s="67">
        <f t="shared" si="810"/>
        <v>3407.2028</v>
      </c>
      <c r="AX496" s="19"/>
      <c r="AY496" s="1"/>
      <c r="AZ496" s="67">
        <f t="shared" si="811"/>
        <v>3655.0944033935411</v>
      </c>
      <c r="BA496" s="1"/>
    </row>
    <row r="497" spans="1:53" customFormat="1" ht="18" customHeight="1" outlineLevel="1" x14ac:dyDescent="0.3">
      <c r="A497" s="1"/>
      <c r="B497" s="68" t="s">
        <v>323</v>
      </c>
      <c r="C497" s="52"/>
      <c r="D497" s="52"/>
      <c r="E497" s="52"/>
      <c r="F497" s="52"/>
      <c r="G497" s="52"/>
      <c r="H497" s="54"/>
      <c r="I497" s="52"/>
      <c r="J497" s="56">
        <f t="shared" ref="J497" si="812">SUM(J489:J496)</f>
        <v>66273.231338436104</v>
      </c>
      <c r="K497" s="54"/>
      <c r="L497" s="52"/>
      <c r="M497" s="56">
        <f t="shared" ref="M497" si="813">SUM(M489:M496)</f>
        <v>83878.553257808191</v>
      </c>
      <c r="N497" s="54"/>
      <c r="O497" s="52"/>
      <c r="P497" s="56">
        <f>SUM(P489:P496)</f>
        <v>50681.709092190715</v>
      </c>
      <c r="Q497" s="54"/>
      <c r="R497" s="52"/>
      <c r="S497" s="56">
        <f>SUM(S489:S496)</f>
        <v>53399.16155685475</v>
      </c>
      <c r="T497" s="54"/>
      <c r="U497" s="52"/>
      <c r="V497" s="56">
        <f>SUM(V489:V496)</f>
        <v>56396.829951495994</v>
      </c>
      <c r="W497" s="54"/>
      <c r="X497" s="52"/>
      <c r="Y497" s="56">
        <f>SUM(Y489:Y496)</f>
        <v>57749.56370614982</v>
      </c>
      <c r="Z497" s="54"/>
      <c r="AA497" s="52"/>
      <c r="AB497" s="56">
        <f>SUM(AB489:AB496)</f>
        <v>58232.790556182314</v>
      </c>
      <c r="AC497" s="54"/>
      <c r="AD497" s="52"/>
      <c r="AE497" s="56">
        <f>SUM(AE489:AE496)</f>
        <v>59999.957593988649</v>
      </c>
      <c r="AF497" s="54"/>
      <c r="AG497" s="52"/>
      <c r="AH497" s="56">
        <f>SUM(AH489:AH496)</f>
        <v>64354.541560198588</v>
      </c>
      <c r="AI497" s="54"/>
      <c r="AJ497" s="52"/>
      <c r="AK497" s="56">
        <f>SUM(AK489:AK496)</f>
        <v>66851.111338733084</v>
      </c>
      <c r="AL497" s="54"/>
      <c r="AM497" s="52"/>
      <c r="AN497" s="56">
        <f>SUM(AN489:AN496)</f>
        <v>71242.54218622543</v>
      </c>
      <c r="AO497" s="54"/>
      <c r="AP497" s="52"/>
      <c r="AQ497" s="56">
        <f>SUM(AQ489:AQ496)</f>
        <v>73382.544061065259</v>
      </c>
      <c r="AR497" s="54"/>
      <c r="AS497" s="52"/>
      <c r="AT497" s="56">
        <f>SUM(AT489:AT496)</f>
        <v>89072.183518050966</v>
      </c>
      <c r="AU497" s="54"/>
      <c r="AV497" s="52"/>
      <c r="AW497" s="56">
        <f>SUM(AW489:AW496)</f>
        <v>99936.892331645227</v>
      </c>
      <c r="AX497" s="54"/>
      <c r="AY497" s="52"/>
      <c r="AZ497" s="56">
        <f>SUM(AZ489:AZ496)</f>
        <v>113718.31942139378</v>
      </c>
      <c r="BA497" s="1"/>
    </row>
    <row r="498" spans="1:53" customFormat="1" ht="18" customHeight="1" outlineLevel="1" x14ac:dyDescent="0.3">
      <c r="A498" s="1"/>
      <c r="B498" s="69" t="s">
        <v>345</v>
      </c>
      <c r="C498" s="70"/>
      <c r="D498" s="70"/>
      <c r="E498" s="70"/>
      <c r="F498" s="70"/>
      <c r="G498" s="70"/>
      <c r="H498" s="71"/>
      <c r="I498" s="70"/>
      <c r="J498" s="72"/>
      <c r="K498" s="71"/>
      <c r="L498" s="70"/>
      <c r="M498" s="72"/>
      <c r="N498" s="71"/>
      <c r="O498" s="70"/>
      <c r="P498" s="72"/>
      <c r="Q498" s="71"/>
      <c r="R498" s="70"/>
      <c r="S498" s="72"/>
      <c r="T498" s="71"/>
      <c r="U498" s="70"/>
      <c r="V498" s="72"/>
      <c r="W498" s="71"/>
      <c r="X498" s="70"/>
      <c r="Y498" s="72"/>
      <c r="Z498" s="71"/>
      <c r="AA498" s="70"/>
      <c r="AB498" s="72"/>
      <c r="AC498" s="71"/>
      <c r="AD498" s="70"/>
      <c r="AE498" s="72"/>
      <c r="AF498" s="71"/>
      <c r="AG498" s="70"/>
      <c r="AH498" s="72"/>
      <c r="AI498" s="71"/>
      <c r="AJ498" s="70"/>
      <c r="AK498" s="72"/>
      <c r="AL498" s="71"/>
      <c r="AM498" s="70"/>
      <c r="AN498" s="72"/>
      <c r="AO498" s="71"/>
      <c r="AP498" s="70"/>
      <c r="AQ498" s="72"/>
      <c r="AR498" s="71"/>
      <c r="AS498" s="70"/>
      <c r="AT498" s="72"/>
      <c r="AU498" s="71"/>
      <c r="AV498" s="70"/>
      <c r="AW498" s="72"/>
      <c r="AX498" s="71"/>
      <c r="AY498" s="70"/>
      <c r="AZ498" s="72"/>
      <c r="BA498" s="1"/>
    </row>
    <row r="499" spans="1:53" customFormat="1" ht="18" customHeight="1" outlineLevel="1" x14ac:dyDescent="0.3">
      <c r="A499" s="1"/>
      <c r="B499" s="66" t="s">
        <v>330</v>
      </c>
      <c r="C499" s="1" t="s">
        <v>318</v>
      </c>
      <c r="D499" s="1" t="s">
        <v>17</v>
      </c>
      <c r="E499" s="1" t="s">
        <v>71</v>
      </c>
      <c r="F499" s="1"/>
      <c r="G499" s="1"/>
      <c r="H499" s="19"/>
      <c r="I499" s="1"/>
      <c r="J499" s="67">
        <f t="shared" ref="J499:J506" si="814">SUMIFS(J$11:J$382,$D$11:$D$382,$D499,$E$11:$E$382,$E499)</f>
        <v>0</v>
      </c>
      <c r="K499" s="19"/>
      <c r="L499" s="1"/>
      <c r="M499" s="67">
        <f t="shared" ref="M499:M506" si="815">SUMIFS(M$11:M$382,$D$11:$D$382,$D499,$E$11:$E$382,$E499)</f>
        <v>0</v>
      </c>
      <c r="N499" s="19"/>
      <c r="O499" s="1"/>
      <c r="P499" s="67">
        <f t="shared" ref="P499:P506" si="816">SUMIFS(P$11:P$382,$D$11:$D$382,$D499,$E$11:$E$382,$E499)</f>
        <v>0</v>
      </c>
      <c r="Q499" s="19"/>
      <c r="R499" s="1"/>
      <c r="S499" s="67">
        <f t="shared" ref="S499:S506" si="817">SUMIFS(S$11:S$382,$D$11:$D$382,$D499,$E$11:$E$382,$E499)</f>
        <v>0</v>
      </c>
      <c r="T499" s="19"/>
      <c r="U499" s="1"/>
      <c r="V499" s="67">
        <f t="shared" ref="V499:V506" si="818">SUMIFS(V$11:V$382,$D$11:$D$382,$D499,$E$11:$E$382,$E499)</f>
        <v>0</v>
      </c>
      <c r="W499" s="19"/>
      <c r="X499" s="1"/>
      <c r="Y499" s="67">
        <f t="shared" ref="Y499:Y506" si="819">SUMIFS(Y$11:Y$382,$D$11:$D$382,$D499,$E$11:$E$382,$E499)</f>
        <v>0</v>
      </c>
      <c r="Z499" s="19"/>
      <c r="AA499" s="1"/>
      <c r="AB499" s="67">
        <f t="shared" ref="AB499:AB506" si="820">SUMIFS(AB$11:AB$382,$D$11:$D$382,$D499,$E$11:$E$382,$E499)</f>
        <v>0</v>
      </c>
      <c r="AC499" s="19"/>
      <c r="AD499" s="1"/>
      <c r="AE499" s="67">
        <f t="shared" ref="AE499:AE506" si="821">SUMIFS(AE$11:AE$382,$D$11:$D$382,$D499,$E$11:$E$382,$E499)</f>
        <v>0</v>
      </c>
      <c r="AF499" s="19"/>
      <c r="AG499" s="1"/>
      <c r="AH499" s="67">
        <f t="shared" ref="AH499:AH506" si="822">SUMIFS(AH$11:AH$382,$D$11:$D$382,$D499,$E$11:$E$382,$E499)</f>
        <v>0</v>
      </c>
      <c r="AI499" s="19"/>
      <c r="AJ499" s="1"/>
      <c r="AK499" s="67">
        <f t="shared" ref="AK499:AK506" si="823">SUMIFS(AK$11:AK$382,$D$11:$D$382,$D499,$E$11:$E$382,$E499)</f>
        <v>0</v>
      </c>
      <c r="AL499" s="19"/>
      <c r="AM499" s="1"/>
      <c r="AN499" s="67">
        <f t="shared" ref="AN499:AN506" si="824">SUMIFS(AN$11:AN$382,$D$11:$D$382,$D499,$E$11:$E$382,$E499)</f>
        <v>0</v>
      </c>
      <c r="AO499" s="19"/>
      <c r="AP499" s="1"/>
      <c r="AQ499" s="67">
        <f t="shared" ref="AQ499:AQ506" si="825">SUMIFS(AQ$11:AQ$382,$D$11:$D$382,$D499,$E$11:$E$382,$E499)</f>
        <v>0</v>
      </c>
      <c r="AR499" s="19"/>
      <c r="AS499" s="1"/>
      <c r="AT499" s="67">
        <f t="shared" ref="AT499:AT506" si="826">SUMIFS(AT$11:AT$382,$D$11:$D$382,$D499,$E$11:$E$382,$E499)</f>
        <v>0</v>
      </c>
      <c r="AU499" s="19"/>
      <c r="AV499" s="1"/>
      <c r="AW499" s="67">
        <f t="shared" ref="AW499:AW506" si="827">SUMIFS(AW$11:AW$382,$D$11:$D$382,$D499,$E$11:$E$382,$E499)</f>
        <v>0</v>
      </c>
      <c r="AX499" s="19"/>
      <c r="AY499" s="1"/>
      <c r="AZ499" s="67">
        <f t="shared" ref="AZ499:AZ506" si="828">SUMIFS(AZ$11:AZ$382,$D$11:$D$382,$D499,$E$11:$E$382,$E499)</f>
        <v>0</v>
      </c>
      <c r="BA499" s="1"/>
    </row>
    <row r="500" spans="1:53" customFormat="1" ht="18" customHeight="1" outlineLevel="1" x14ac:dyDescent="0.3">
      <c r="A500" s="1"/>
      <c r="B500" s="66" t="s">
        <v>338</v>
      </c>
      <c r="C500" s="1" t="s">
        <v>318</v>
      </c>
      <c r="D500" s="1" t="s">
        <v>43</v>
      </c>
      <c r="E500" s="1" t="s">
        <v>71</v>
      </c>
      <c r="F500" s="1"/>
      <c r="G500" s="1"/>
      <c r="H500" s="19"/>
      <c r="I500" s="1"/>
      <c r="J500" s="67">
        <f t="shared" si="814"/>
        <v>1042.0499550433651</v>
      </c>
      <c r="K500" s="19"/>
      <c r="L500" s="1"/>
      <c r="M500" s="67">
        <f t="shared" si="815"/>
        <v>1247.0095758134748</v>
      </c>
      <c r="N500" s="19"/>
      <c r="O500" s="1"/>
      <c r="P500" s="67">
        <f t="shared" si="816"/>
        <v>2091.8514084222438</v>
      </c>
      <c r="Q500" s="19"/>
      <c r="R500" s="1"/>
      <c r="S500" s="67">
        <f t="shared" si="817"/>
        <v>1983.6886579160623</v>
      </c>
      <c r="T500" s="19"/>
      <c r="U500" s="1"/>
      <c r="V500" s="67">
        <f t="shared" si="818"/>
        <v>1841.1632616247311</v>
      </c>
      <c r="W500" s="19"/>
      <c r="X500" s="1"/>
      <c r="Y500" s="67">
        <f t="shared" si="819"/>
        <v>1632.9042919347216</v>
      </c>
      <c r="Z500" s="19"/>
      <c r="AA500" s="1"/>
      <c r="AB500" s="67">
        <f t="shared" si="820"/>
        <v>1205.9345291578766</v>
      </c>
      <c r="AC500" s="19"/>
      <c r="AD500" s="1"/>
      <c r="AE500" s="67">
        <f t="shared" si="821"/>
        <v>1331.8224854055181</v>
      </c>
      <c r="AF500" s="19"/>
      <c r="AG500" s="1"/>
      <c r="AH500" s="67">
        <f t="shared" si="822"/>
        <v>1382.2896033006407</v>
      </c>
      <c r="AI500" s="19"/>
      <c r="AJ500" s="1"/>
      <c r="AK500" s="67">
        <f t="shared" si="823"/>
        <v>1308.4233737292698</v>
      </c>
      <c r="AL500" s="19"/>
      <c r="AM500" s="1"/>
      <c r="AN500" s="67">
        <f t="shared" si="824"/>
        <v>1088.2005293966999</v>
      </c>
      <c r="AO500" s="19"/>
      <c r="AP500" s="1"/>
      <c r="AQ500" s="67">
        <f t="shared" si="825"/>
        <v>1040.9071247648878</v>
      </c>
      <c r="AR500" s="19"/>
      <c r="AS500" s="1"/>
      <c r="AT500" s="67">
        <f t="shared" si="826"/>
        <v>1247.5880036636513</v>
      </c>
      <c r="AU500" s="19"/>
      <c r="AV500" s="1"/>
      <c r="AW500" s="67">
        <f t="shared" si="827"/>
        <v>952.37447469778829</v>
      </c>
      <c r="AX500" s="19"/>
      <c r="AY500" s="1"/>
      <c r="AZ500" s="67">
        <f t="shared" si="828"/>
        <v>934.78437631083386</v>
      </c>
      <c r="BA500" s="1"/>
    </row>
    <row r="501" spans="1:53" customFormat="1" ht="18" customHeight="1" outlineLevel="1" x14ac:dyDescent="0.3">
      <c r="A501" s="1"/>
      <c r="B501" s="66" t="s">
        <v>340</v>
      </c>
      <c r="C501" s="1" t="s">
        <v>318</v>
      </c>
      <c r="D501" s="1" t="s">
        <v>131</v>
      </c>
      <c r="E501" s="1" t="s">
        <v>71</v>
      </c>
      <c r="F501" s="1"/>
      <c r="G501" s="1"/>
      <c r="H501" s="19"/>
      <c r="I501" s="1"/>
      <c r="J501" s="67">
        <f t="shared" si="814"/>
        <v>51589.607579145537</v>
      </c>
      <c r="K501" s="19"/>
      <c r="L501" s="1"/>
      <c r="M501" s="67">
        <f t="shared" si="815"/>
        <v>49176.592759133746</v>
      </c>
      <c r="N501" s="19"/>
      <c r="O501" s="1"/>
      <c r="P501" s="67">
        <f t="shared" si="816"/>
        <v>61719.439272249103</v>
      </c>
      <c r="Q501" s="19"/>
      <c r="R501" s="1"/>
      <c r="S501" s="67">
        <f t="shared" si="817"/>
        <v>56203.95330877012</v>
      </c>
      <c r="T501" s="19"/>
      <c r="U501" s="1"/>
      <c r="V501" s="67">
        <f t="shared" si="818"/>
        <v>53953.214735954192</v>
      </c>
      <c r="W501" s="19"/>
      <c r="X501" s="1"/>
      <c r="Y501" s="67">
        <f t="shared" si="819"/>
        <v>54687.683262997947</v>
      </c>
      <c r="Z501" s="19"/>
      <c r="AA501" s="1"/>
      <c r="AB501" s="67">
        <f t="shared" si="820"/>
        <v>59797.912276668721</v>
      </c>
      <c r="AC501" s="19"/>
      <c r="AD501" s="1"/>
      <c r="AE501" s="67">
        <f t="shared" si="821"/>
        <v>64400.896002925321</v>
      </c>
      <c r="AF501" s="19"/>
      <c r="AG501" s="1"/>
      <c r="AH501" s="67">
        <f t="shared" si="822"/>
        <v>68758.445113120411</v>
      </c>
      <c r="AI501" s="19"/>
      <c r="AJ501" s="1"/>
      <c r="AK501" s="67">
        <f t="shared" si="823"/>
        <v>69565.857391705387</v>
      </c>
      <c r="AL501" s="19"/>
      <c r="AM501" s="1"/>
      <c r="AN501" s="67">
        <f t="shared" si="824"/>
        <v>70171.290250313206</v>
      </c>
      <c r="AO501" s="19"/>
      <c r="AP501" s="1"/>
      <c r="AQ501" s="67">
        <f t="shared" si="825"/>
        <v>53733.075448106516</v>
      </c>
      <c r="AR501" s="19"/>
      <c r="AS501" s="1"/>
      <c r="AT501" s="67">
        <f t="shared" si="826"/>
        <v>53031.684005341966</v>
      </c>
      <c r="AU501" s="19"/>
      <c r="AV501" s="1"/>
      <c r="AW501" s="67">
        <f t="shared" si="827"/>
        <v>47904.871687173436</v>
      </c>
      <c r="AX501" s="19"/>
      <c r="AY501" s="1"/>
      <c r="AZ501" s="67">
        <f t="shared" si="828"/>
        <v>54495.471794644051</v>
      </c>
      <c r="BA501" s="1"/>
    </row>
    <row r="502" spans="1:53" customFormat="1" ht="18" customHeight="1" outlineLevel="1" x14ac:dyDescent="0.3">
      <c r="A502" s="1"/>
      <c r="B502" s="66" t="s">
        <v>339</v>
      </c>
      <c r="C502" s="1" t="s">
        <v>318</v>
      </c>
      <c r="D502" s="1" t="s">
        <v>99</v>
      </c>
      <c r="E502" s="1" t="s">
        <v>71</v>
      </c>
      <c r="F502" s="1"/>
      <c r="G502" s="1"/>
      <c r="H502" s="19"/>
      <c r="I502" s="1"/>
      <c r="J502" s="67">
        <f t="shared" si="814"/>
        <v>4688.9013040310692</v>
      </c>
      <c r="K502" s="19"/>
      <c r="L502" s="1"/>
      <c r="M502" s="67">
        <f t="shared" si="815"/>
        <v>3702.1669141219072</v>
      </c>
      <c r="N502" s="19"/>
      <c r="O502" s="1"/>
      <c r="P502" s="67">
        <f t="shared" si="816"/>
        <v>4824.6790443641148</v>
      </c>
      <c r="Q502" s="19"/>
      <c r="R502" s="1"/>
      <c r="S502" s="67">
        <f t="shared" si="817"/>
        <v>4448.6700144893211</v>
      </c>
      <c r="T502" s="19"/>
      <c r="U502" s="1"/>
      <c r="V502" s="67">
        <f t="shared" si="818"/>
        <v>3973.6013012562862</v>
      </c>
      <c r="W502" s="19"/>
      <c r="X502" s="1"/>
      <c r="Y502" s="67">
        <f t="shared" si="819"/>
        <v>3013.472050058549</v>
      </c>
      <c r="Z502" s="19"/>
      <c r="AA502" s="1"/>
      <c r="AB502" s="67">
        <f t="shared" si="820"/>
        <v>3247.6002114549933</v>
      </c>
      <c r="AC502" s="19"/>
      <c r="AD502" s="1"/>
      <c r="AE502" s="67">
        <f t="shared" si="821"/>
        <v>4731.6866195714283</v>
      </c>
      <c r="AF502" s="19"/>
      <c r="AG502" s="1"/>
      <c r="AH502" s="67">
        <f t="shared" si="822"/>
        <v>4169.9545017011505</v>
      </c>
      <c r="AI502" s="19"/>
      <c r="AJ502" s="1"/>
      <c r="AK502" s="67">
        <f t="shared" si="823"/>
        <v>4408.4551705287613</v>
      </c>
      <c r="AL502" s="19"/>
      <c r="AM502" s="1"/>
      <c r="AN502" s="67">
        <f t="shared" si="824"/>
        <v>5292.8242355054026</v>
      </c>
      <c r="AO502" s="19"/>
      <c r="AP502" s="1"/>
      <c r="AQ502" s="67">
        <f t="shared" si="825"/>
        <v>3701.2533462229421</v>
      </c>
      <c r="AR502" s="19"/>
      <c r="AS502" s="1"/>
      <c r="AT502" s="67">
        <f t="shared" si="826"/>
        <v>2871.0540483348486</v>
      </c>
      <c r="AU502" s="19"/>
      <c r="AV502" s="1"/>
      <c r="AW502" s="67">
        <f t="shared" si="827"/>
        <v>3326.8730579186558</v>
      </c>
      <c r="AX502" s="19"/>
      <c r="AY502" s="1"/>
      <c r="AZ502" s="67">
        <f t="shared" si="828"/>
        <v>3777.7427987235005</v>
      </c>
      <c r="BA502" s="1"/>
    </row>
    <row r="503" spans="1:53" customFormat="1" ht="18" customHeight="1" outlineLevel="1" x14ac:dyDescent="0.3">
      <c r="A503" s="1"/>
      <c r="B503" s="66" t="s">
        <v>341</v>
      </c>
      <c r="C503" s="1" t="s">
        <v>318</v>
      </c>
      <c r="D503" s="1" t="s">
        <v>204</v>
      </c>
      <c r="E503" s="1" t="s">
        <v>71</v>
      </c>
      <c r="F503" s="1"/>
      <c r="G503" s="1"/>
      <c r="H503" s="19"/>
      <c r="I503" s="1"/>
      <c r="J503" s="67">
        <f t="shared" si="814"/>
        <v>0</v>
      </c>
      <c r="K503" s="19"/>
      <c r="L503" s="1"/>
      <c r="M503" s="67">
        <f t="shared" si="815"/>
        <v>0</v>
      </c>
      <c r="N503" s="19"/>
      <c r="O503" s="1"/>
      <c r="P503" s="67">
        <f t="shared" si="816"/>
        <v>0</v>
      </c>
      <c r="Q503" s="19"/>
      <c r="R503" s="1"/>
      <c r="S503" s="67">
        <f t="shared" si="817"/>
        <v>0</v>
      </c>
      <c r="T503" s="19"/>
      <c r="U503" s="1"/>
      <c r="V503" s="67">
        <f t="shared" si="818"/>
        <v>0</v>
      </c>
      <c r="W503" s="19"/>
      <c r="X503" s="1"/>
      <c r="Y503" s="67">
        <f t="shared" si="819"/>
        <v>0</v>
      </c>
      <c r="Z503" s="19"/>
      <c r="AA503" s="1"/>
      <c r="AB503" s="67">
        <f t="shared" si="820"/>
        <v>0</v>
      </c>
      <c r="AC503" s="19"/>
      <c r="AD503" s="1"/>
      <c r="AE503" s="67">
        <f t="shared" si="821"/>
        <v>0</v>
      </c>
      <c r="AF503" s="19"/>
      <c r="AG503" s="1"/>
      <c r="AH503" s="67">
        <f t="shared" si="822"/>
        <v>0</v>
      </c>
      <c r="AI503" s="19"/>
      <c r="AJ503" s="1"/>
      <c r="AK503" s="67">
        <f t="shared" si="823"/>
        <v>0</v>
      </c>
      <c r="AL503" s="19"/>
      <c r="AM503" s="1"/>
      <c r="AN503" s="67">
        <f t="shared" si="824"/>
        <v>0</v>
      </c>
      <c r="AO503" s="19"/>
      <c r="AP503" s="1"/>
      <c r="AQ503" s="67">
        <f t="shared" si="825"/>
        <v>0</v>
      </c>
      <c r="AR503" s="19"/>
      <c r="AS503" s="1"/>
      <c r="AT503" s="67">
        <f t="shared" si="826"/>
        <v>0</v>
      </c>
      <c r="AU503" s="19"/>
      <c r="AV503" s="1"/>
      <c r="AW503" s="67">
        <f t="shared" si="827"/>
        <v>0</v>
      </c>
      <c r="AX503" s="19"/>
      <c r="AY503" s="1"/>
      <c r="AZ503" s="67">
        <f t="shared" si="828"/>
        <v>0</v>
      </c>
      <c r="BA503" s="1"/>
    </row>
    <row r="504" spans="1:53" customFormat="1" ht="18" customHeight="1" outlineLevel="1" x14ac:dyDescent="0.3">
      <c r="A504" s="1"/>
      <c r="B504" s="66" t="s">
        <v>252</v>
      </c>
      <c r="C504" s="1" t="s">
        <v>318</v>
      </c>
      <c r="D504" s="1" t="s">
        <v>255</v>
      </c>
      <c r="E504" s="1" t="s">
        <v>71</v>
      </c>
      <c r="F504" s="1"/>
      <c r="G504" s="1"/>
      <c r="H504" s="19"/>
      <c r="I504" s="1"/>
      <c r="J504" s="67">
        <f t="shared" si="814"/>
        <v>0</v>
      </c>
      <c r="K504" s="19"/>
      <c r="L504" s="1"/>
      <c r="M504" s="67">
        <f t="shared" si="815"/>
        <v>0</v>
      </c>
      <c r="N504" s="19"/>
      <c r="O504" s="1"/>
      <c r="P504" s="67">
        <f t="shared" si="816"/>
        <v>0</v>
      </c>
      <c r="Q504" s="19"/>
      <c r="R504" s="1"/>
      <c r="S504" s="67">
        <f t="shared" si="817"/>
        <v>0</v>
      </c>
      <c r="T504" s="19"/>
      <c r="U504" s="1"/>
      <c r="V504" s="67">
        <f t="shared" si="818"/>
        <v>0</v>
      </c>
      <c r="W504" s="19"/>
      <c r="X504" s="1"/>
      <c r="Y504" s="67">
        <f t="shared" si="819"/>
        <v>0</v>
      </c>
      <c r="Z504" s="19"/>
      <c r="AA504" s="1"/>
      <c r="AB504" s="67">
        <f t="shared" si="820"/>
        <v>0</v>
      </c>
      <c r="AC504" s="19"/>
      <c r="AD504" s="1"/>
      <c r="AE504" s="67">
        <f t="shared" si="821"/>
        <v>0</v>
      </c>
      <c r="AF504" s="19"/>
      <c r="AG504" s="1"/>
      <c r="AH504" s="67">
        <f t="shared" si="822"/>
        <v>0</v>
      </c>
      <c r="AI504" s="19"/>
      <c r="AJ504" s="1"/>
      <c r="AK504" s="67">
        <f t="shared" si="823"/>
        <v>0</v>
      </c>
      <c r="AL504" s="19"/>
      <c r="AM504" s="1"/>
      <c r="AN504" s="67">
        <f t="shared" si="824"/>
        <v>0</v>
      </c>
      <c r="AO504" s="19"/>
      <c r="AP504" s="1"/>
      <c r="AQ504" s="67">
        <f t="shared" si="825"/>
        <v>0</v>
      </c>
      <c r="AR504" s="19"/>
      <c r="AS504" s="1"/>
      <c r="AT504" s="67">
        <f t="shared" si="826"/>
        <v>0</v>
      </c>
      <c r="AU504" s="19"/>
      <c r="AV504" s="1"/>
      <c r="AW504" s="67">
        <f t="shared" si="827"/>
        <v>0</v>
      </c>
      <c r="AX504" s="19"/>
      <c r="AY504" s="1"/>
      <c r="AZ504" s="67">
        <f t="shared" si="828"/>
        <v>0</v>
      </c>
      <c r="BA504" s="1"/>
    </row>
    <row r="505" spans="1:53" customFormat="1" ht="18" customHeight="1" outlineLevel="1" x14ac:dyDescent="0.3">
      <c r="A505" s="1"/>
      <c r="B505" s="66" t="s">
        <v>342</v>
      </c>
      <c r="C505" s="1" t="s">
        <v>318</v>
      </c>
      <c r="D505" s="1" t="s">
        <v>263</v>
      </c>
      <c r="E505" s="1" t="s">
        <v>71</v>
      </c>
      <c r="F505" s="1"/>
      <c r="G505" s="1"/>
      <c r="H505" s="19"/>
      <c r="I505" s="1"/>
      <c r="J505" s="67">
        <f t="shared" si="814"/>
        <v>829.50973283991527</v>
      </c>
      <c r="K505" s="19"/>
      <c r="L505" s="1"/>
      <c r="M505" s="67">
        <f t="shared" si="815"/>
        <v>1230.7228675244214</v>
      </c>
      <c r="N505" s="19"/>
      <c r="O505" s="1"/>
      <c r="P505" s="67">
        <f t="shared" si="816"/>
        <v>2441.0565980511929</v>
      </c>
      <c r="Q505" s="19"/>
      <c r="R505" s="1"/>
      <c r="S505" s="67">
        <f t="shared" si="817"/>
        <v>1984.9816768745586</v>
      </c>
      <c r="T505" s="19"/>
      <c r="U505" s="1"/>
      <c r="V505" s="67">
        <f t="shared" si="818"/>
        <v>1784.6145453450908</v>
      </c>
      <c r="W505" s="19"/>
      <c r="X505" s="1"/>
      <c r="Y505" s="67">
        <f t="shared" si="819"/>
        <v>1116.0471068669153</v>
      </c>
      <c r="Z505" s="19"/>
      <c r="AA505" s="1"/>
      <c r="AB505" s="67">
        <f t="shared" si="820"/>
        <v>1073.9138536349012</v>
      </c>
      <c r="AC505" s="19"/>
      <c r="AD505" s="1"/>
      <c r="AE505" s="67">
        <f t="shared" si="821"/>
        <v>1696.8764812317991</v>
      </c>
      <c r="AF505" s="19"/>
      <c r="AG505" s="1"/>
      <c r="AH505" s="67">
        <f t="shared" si="822"/>
        <v>1409.5578321079777</v>
      </c>
      <c r="AI505" s="19"/>
      <c r="AJ505" s="1"/>
      <c r="AK505" s="67">
        <f t="shared" si="823"/>
        <v>1301.0215363648949</v>
      </c>
      <c r="AL505" s="19"/>
      <c r="AM505" s="1"/>
      <c r="AN505" s="67">
        <f t="shared" si="824"/>
        <v>936.55808067295709</v>
      </c>
      <c r="AO505" s="19"/>
      <c r="AP505" s="1"/>
      <c r="AQ505" s="67">
        <f t="shared" si="825"/>
        <v>680.29655623991516</v>
      </c>
      <c r="AR505" s="19"/>
      <c r="AS505" s="1"/>
      <c r="AT505" s="67">
        <f t="shared" si="826"/>
        <v>1035.0410109244217</v>
      </c>
      <c r="AU505" s="19"/>
      <c r="AV505" s="1"/>
      <c r="AW505" s="67">
        <f t="shared" si="827"/>
        <v>732.0946430526908</v>
      </c>
      <c r="AX505" s="19"/>
      <c r="AY505" s="1"/>
      <c r="AZ505" s="67">
        <f t="shared" si="828"/>
        <v>760.6478630526907</v>
      </c>
      <c r="BA505" s="1"/>
    </row>
    <row r="506" spans="1:53" customFormat="1" ht="18" customHeight="1" outlineLevel="1" x14ac:dyDescent="0.3">
      <c r="A506" s="1"/>
      <c r="B506" s="66" t="s">
        <v>343</v>
      </c>
      <c r="C506" s="1" t="s">
        <v>318</v>
      </c>
      <c r="D506" s="1" t="s">
        <v>234</v>
      </c>
      <c r="E506" s="1" t="s">
        <v>71</v>
      </c>
      <c r="F506" s="1"/>
      <c r="G506" s="1"/>
      <c r="H506" s="19"/>
      <c r="I506" s="1"/>
      <c r="J506" s="67">
        <f t="shared" si="814"/>
        <v>14.210465517689375</v>
      </c>
      <c r="K506" s="19"/>
      <c r="L506" s="1"/>
      <c r="M506" s="67">
        <f t="shared" si="815"/>
        <v>40.9</v>
      </c>
      <c r="N506" s="19"/>
      <c r="O506" s="1"/>
      <c r="P506" s="67">
        <f t="shared" si="816"/>
        <v>48.8</v>
      </c>
      <c r="Q506" s="19"/>
      <c r="R506" s="1"/>
      <c r="S506" s="67">
        <f t="shared" si="817"/>
        <v>282</v>
      </c>
      <c r="T506" s="19"/>
      <c r="U506" s="1"/>
      <c r="V506" s="67">
        <f t="shared" si="818"/>
        <v>287.70000000000005</v>
      </c>
      <c r="W506" s="19"/>
      <c r="X506" s="1"/>
      <c r="Y506" s="67">
        <f t="shared" si="819"/>
        <v>278.70000000000005</v>
      </c>
      <c r="Z506" s="19"/>
      <c r="AA506" s="1"/>
      <c r="AB506" s="67">
        <f t="shared" si="820"/>
        <v>270.7</v>
      </c>
      <c r="AC506" s="19"/>
      <c r="AD506" s="1"/>
      <c r="AE506" s="67">
        <f t="shared" si="821"/>
        <v>273.5</v>
      </c>
      <c r="AF506" s="19"/>
      <c r="AG506" s="1"/>
      <c r="AH506" s="67">
        <f t="shared" si="822"/>
        <v>30.540745882501419</v>
      </c>
      <c r="AI506" s="19"/>
      <c r="AJ506" s="1"/>
      <c r="AK506" s="67">
        <f t="shared" si="823"/>
        <v>12.663367347317548</v>
      </c>
      <c r="AL506" s="19"/>
      <c r="AM506" s="1"/>
      <c r="AN506" s="67">
        <f t="shared" si="824"/>
        <v>67.385421252491653</v>
      </c>
      <c r="AO506" s="19"/>
      <c r="AP506" s="1"/>
      <c r="AQ506" s="67">
        <f t="shared" si="825"/>
        <v>14.210465517689375</v>
      </c>
      <c r="AR506" s="19"/>
      <c r="AS506" s="1"/>
      <c r="AT506" s="67">
        <f t="shared" si="826"/>
        <v>40.9</v>
      </c>
      <c r="AU506" s="19"/>
      <c r="AV506" s="1"/>
      <c r="AW506" s="67">
        <f t="shared" si="827"/>
        <v>27.3</v>
      </c>
      <c r="AX506" s="19"/>
      <c r="AY506" s="1"/>
      <c r="AZ506" s="67">
        <f t="shared" si="828"/>
        <v>34.200000000000003</v>
      </c>
      <c r="BA506" s="1"/>
    </row>
    <row r="507" spans="1:53" customFormat="1" ht="18" customHeight="1" outlineLevel="1" x14ac:dyDescent="0.3">
      <c r="A507" s="1"/>
      <c r="B507" s="68" t="s">
        <v>327</v>
      </c>
      <c r="C507" s="52"/>
      <c r="D507" s="52"/>
      <c r="E507" s="52"/>
      <c r="F507" s="52"/>
      <c r="G507" s="52"/>
      <c r="H507" s="54"/>
      <c r="I507" s="52"/>
      <c r="J507" s="73">
        <f t="shared" ref="J507" si="829">SUM(J499:J506)</f>
        <v>58164.279036577573</v>
      </c>
      <c r="K507" s="54"/>
      <c r="L507" s="52"/>
      <c r="M507" s="73">
        <f t="shared" ref="M507" si="830">SUM(M499:M506)</f>
        <v>55397.392116593554</v>
      </c>
      <c r="N507" s="54"/>
      <c r="O507" s="52"/>
      <c r="P507" s="73">
        <f>SUM(P499:P506)</f>
        <v>71125.826323086643</v>
      </c>
      <c r="Q507" s="54"/>
      <c r="R507" s="52"/>
      <c r="S507" s="73">
        <f>SUM(S499:S506)</f>
        <v>64903.293658050061</v>
      </c>
      <c r="T507" s="54"/>
      <c r="U507" s="52"/>
      <c r="V507" s="73">
        <f>SUM(V499:V506)</f>
        <v>61840.293844180291</v>
      </c>
      <c r="W507" s="54"/>
      <c r="X507" s="52"/>
      <c r="Y507" s="73">
        <f>SUM(Y499:Y506)</f>
        <v>60728.806711858124</v>
      </c>
      <c r="Z507" s="54"/>
      <c r="AA507" s="52"/>
      <c r="AB507" s="73">
        <f>SUM(AB499:AB506)</f>
        <v>65596.060870916495</v>
      </c>
      <c r="AC507" s="54"/>
      <c r="AD507" s="52"/>
      <c r="AE507" s="73">
        <f>SUM(AE499:AE506)</f>
        <v>72434.781589134058</v>
      </c>
      <c r="AF507" s="54"/>
      <c r="AG507" s="52"/>
      <c r="AH507" s="73">
        <f>SUM(AH499:AH506)</f>
        <v>75750.787796112694</v>
      </c>
      <c r="AI507" s="54"/>
      <c r="AJ507" s="52"/>
      <c r="AK507" s="73">
        <f>SUM(AK499:AK506)</f>
        <v>76596.420839675615</v>
      </c>
      <c r="AL507" s="54"/>
      <c r="AM507" s="52"/>
      <c r="AN507" s="73">
        <f>SUM(AN499:AN506)</f>
        <v>77556.258517140755</v>
      </c>
      <c r="AO507" s="54"/>
      <c r="AP507" s="52"/>
      <c r="AQ507" s="73">
        <f>SUM(AQ499:AQ506)</f>
        <v>59169.742940851953</v>
      </c>
      <c r="AR507" s="54"/>
      <c r="AS507" s="52"/>
      <c r="AT507" s="73">
        <f>SUM(AT499:AT506)</f>
        <v>58226.26706826489</v>
      </c>
      <c r="AU507" s="54"/>
      <c r="AV507" s="52"/>
      <c r="AW507" s="73">
        <f>SUM(AW499:AW506)</f>
        <v>52943.51386284257</v>
      </c>
      <c r="AX507" s="54"/>
      <c r="AY507" s="52"/>
      <c r="AZ507" s="73">
        <f>SUM(AZ499:AZ506)</f>
        <v>60002.846832731069</v>
      </c>
      <c r="BA507" s="1"/>
    </row>
    <row r="510" spans="1:53" x14ac:dyDescent="0.3">
      <c r="B510" s="1" t="s">
        <v>346</v>
      </c>
    </row>
  </sheetData>
  <mergeCells count="17">
    <mergeCell ref="AC8:AE8"/>
    <mergeCell ref="H8:J8"/>
    <mergeCell ref="K8:M8"/>
    <mergeCell ref="H7:M7"/>
    <mergeCell ref="N7:AZ7"/>
    <mergeCell ref="N8:P8"/>
    <mergeCell ref="Q8:S8"/>
    <mergeCell ref="T8:V8"/>
    <mergeCell ref="W8:Y8"/>
    <mergeCell ref="Z8:AB8"/>
    <mergeCell ref="AX8:AZ8"/>
    <mergeCell ref="AF8:AH8"/>
    <mergeCell ref="AI8:AK8"/>
    <mergeCell ref="AL8:AN8"/>
    <mergeCell ref="AO8:AQ8"/>
    <mergeCell ref="AR8:AT8"/>
    <mergeCell ref="AU8:AW8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565D2027CB5C43B896265DB26BF053" ma:contentTypeVersion="20" ma:contentTypeDescription="Crée un document." ma:contentTypeScope="" ma:versionID="183fda781c77fc0b14176d96d6a19ac2">
  <xsd:schema xmlns:xsd="http://www.w3.org/2001/XMLSchema" xmlns:xs="http://www.w3.org/2001/XMLSchema" xmlns:p="http://schemas.microsoft.com/office/2006/metadata/properties" xmlns:ns1="http://schemas.microsoft.com/sharepoint/v3" xmlns:ns2="6d25fa36-6e92-4a8c-bcd7-8d2e2e5dc1cc" xmlns:ns3="2a193445-8f29-4d28-b3a3-ce6182a987ad" targetNamespace="http://schemas.microsoft.com/office/2006/metadata/properties" ma:root="true" ma:fieldsID="c0560ee6312126af7bf5ba8cdb680385" ns1:_="" ns2:_="" ns3:_="">
    <xsd:import namespace="http://schemas.microsoft.com/sharepoint/v3"/>
    <xsd:import namespace="6d25fa36-6e92-4a8c-bcd7-8d2e2e5dc1cc"/>
    <xsd:import namespace="2a193445-8f29-4d28-b3a3-ce6182a987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Propriétés de la stratégie de conformité unifiée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Action d’interface utilisateur de la stratégie de conformité unifié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25fa36-6e92-4a8c-bcd7-8d2e2e5dc1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Balises d’images" ma:readOnly="false" ma:fieldId="{5cf76f15-5ced-4ddc-b409-7134ff3c332f}" ma:taxonomyMulti="true" ma:sspId="fdb6b646-3ed7-48ad-b39c-bbf27f50ba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193445-8f29-4d28-b3a3-ce6182a987a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fd0a5eb-5bd5-4419-8c56-9da7f185a722}" ma:internalName="TaxCatchAll" ma:showField="CatchAllData" ma:web="2a193445-8f29-4d28-b3a3-ce6182a987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6d25fa36-6e92-4a8c-bcd7-8d2e2e5dc1cc">
      <Terms xmlns="http://schemas.microsoft.com/office/infopath/2007/PartnerControls"/>
    </lcf76f155ced4ddcb4097134ff3c332f>
    <_ip_UnifiedCompliancePolicyProperties xmlns="http://schemas.microsoft.com/sharepoint/v3" xsi:nil="true"/>
    <TaxCatchAll xmlns="2a193445-8f29-4d28-b3a3-ce6182a987a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4ED3C49-27A5-4810-B9C2-08F5AE97CC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d25fa36-6e92-4a8c-bcd7-8d2e2e5dc1cc"/>
    <ds:schemaRef ds:uri="2a193445-8f29-4d28-b3a3-ce6182a987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C905BBE-EDAF-44D2-BBA6-F5A636661AC7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6d25fa36-6e92-4a8c-bcd7-8d2e2e5dc1cc"/>
    <ds:schemaRef ds:uri="2a193445-8f29-4d28-b3a3-ce6182a987ad"/>
  </ds:schemaRefs>
</ds:datastoreItem>
</file>

<file path=customXml/itemProps3.xml><?xml version="1.0" encoding="utf-8"?>
<ds:datastoreItem xmlns:ds="http://schemas.openxmlformats.org/officeDocument/2006/customXml" ds:itemID="{5CD01B2C-C8A9-4588-86D3-F778F65FFC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Annexe 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Maxime LEDEZ</dc:creator>
  <cp:keywords/>
  <dc:description/>
  <cp:lastModifiedBy>Maxime LEDEZ</cp:lastModifiedBy>
  <cp:revision/>
  <dcterms:created xsi:type="dcterms:W3CDTF">2024-01-08T16:35:11Z</dcterms:created>
  <dcterms:modified xsi:type="dcterms:W3CDTF">2024-01-25T04:15:58Z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0x01010043565D2027CB5C43B896265DB26BF053</vt:lpwstr>
  </property>
  <property fmtid="{D5CDD505-2E9C-101B-9397-08002B2CF9AE}" pid="3" name="MediaServiceImageTags">
    <vt:lpwstr/>
  </property>
</Properties>
</file>