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Panorama/Edition 2023/2023 Rapport Panorama/Annexes/"/>
    </mc:Choice>
  </mc:AlternateContent>
  <xr:revisionPtr revIDLastSave="84" documentId="8_{BACC9EA3-7D06-4840-A4F6-E0A5D7BA13FB}" xr6:coauthVersionLast="47" xr6:coauthVersionMax="47" xr10:uidLastSave="{8AC65BAB-38CE-4FE4-B524-D72E453A473A}"/>
  <bookViews>
    <workbookView xWindow="-110" yWindow="-110" windowWidth="19420" windowHeight="10420" xr2:uid="{F36818B7-F7EB-4C7A-A165-1BB35571DF94}"/>
  </bookViews>
  <sheets>
    <sheet name="Annexe 3" sheetId="1" r:id="rId1"/>
  </sheets>
  <definedNames>
    <definedName name="currentYear">#REF!</definedName>
    <definedName name="currentYear3">#REF!</definedName>
    <definedName name="currentYearBi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Q28" i="1"/>
  <c r="P28" i="1"/>
  <c r="O28" i="1"/>
  <c r="N28" i="1"/>
  <c r="M28" i="1"/>
  <c r="L28" i="1"/>
  <c r="K28" i="1"/>
  <c r="J28" i="1"/>
  <c r="I28" i="1"/>
  <c r="H28" i="1"/>
  <c r="G28" i="1"/>
  <c r="R27" i="1"/>
  <c r="Q27" i="1"/>
  <c r="P27" i="1"/>
  <c r="O27" i="1"/>
  <c r="N27" i="1"/>
  <c r="M27" i="1"/>
  <c r="L27" i="1"/>
  <c r="K27" i="1"/>
  <c r="J27" i="1"/>
  <c r="I27" i="1"/>
  <c r="H27" i="1"/>
  <c r="G27" i="1"/>
  <c r="R33" i="1"/>
  <c r="Q33" i="1"/>
  <c r="P33" i="1"/>
  <c r="O35" i="1"/>
  <c r="M33" i="1"/>
  <c r="L33" i="1"/>
  <c r="K33" i="1"/>
  <c r="J33" i="1"/>
  <c r="I33" i="1"/>
  <c r="H33" i="1"/>
  <c r="U24" i="1"/>
  <c r="T24" i="1"/>
  <c r="U23" i="1"/>
  <c r="U22" i="1"/>
  <c r="T22" i="1"/>
  <c r="R31" i="1"/>
  <c r="Q37" i="1"/>
  <c r="O31" i="1"/>
  <c r="N31" i="1"/>
  <c r="M37" i="1"/>
  <c r="L31" i="1"/>
  <c r="K31" i="1"/>
  <c r="J31" i="1"/>
  <c r="I37" i="1"/>
  <c r="G31" i="1"/>
  <c r="U19" i="1"/>
  <c r="T19" i="1"/>
  <c r="Q35" i="1"/>
  <c r="O29" i="1"/>
  <c r="O30" i="1" s="1"/>
  <c r="N29" i="1"/>
  <c r="N30" i="1" s="1"/>
  <c r="M35" i="1"/>
  <c r="J35" i="1"/>
  <c r="I35" i="1"/>
  <c r="G29" i="1"/>
  <c r="G30" i="1" s="1"/>
  <c r="U17" i="1"/>
  <c r="T17" i="1"/>
  <c r="U16" i="1"/>
  <c r="T16" i="1"/>
  <c r="U28" i="1" l="1"/>
  <c r="T28" i="1"/>
  <c r="U18" i="1"/>
  <c r="T23" i="1"/>
  <c r="T25" i="1"/>
  <c r="U27" i="1"/>
  <c r="J37" i="1"/>
  <c r="J40" i="1" s="1"/>
  <c r="K35" i="1"/>
  <c r="G35" i="1"/>
  <c r="K37" i="1"/>
  <c r="K40" i="1" s="1"/>
  <c r="T31" i="1"/>
  <c r="N35" i="1"/>
  <c r="R37" i="1"/>
  <c r="R40" i="1" s="1"/>
  <c r="I29" i="1"/>
  <c r="I30" i="1" s="1"/>
  <c r="Q29" i="1"/>
  <c r="Q30" i="1" s="1"/>
  <c r="H31" i="1"/>
  <c r="P31" i="1"/>
  <c r="U33" i="1"/>
  <c r="P36" i="1"/>
  <c r="P39" i="1" s="1"/>
  <c r="I40" i="1"/>
  <c r="Q40" i="1"/>
  <c r="J29" i="1"/>
  <c r="J30" i="1" s="1"/>
  <c r="M34" i="1"/>
  <c r="T18" i="1"/>
  <c r="T20" i="1"/>
  <c r="J36" i="1"/>
  <c r="J39" i="1" s="1"/>
  <c r="J34" i="1"/>
  <c r="N36" i="1"/>
  <c r="N34" i="1"/>
  <c r="R36" i="1"/>
  <c r="R34" i="1"/>
  <c r="T27" i="1"/>
  <c r="K29" i="1"/>
  <c r="K30" i="1" s="1"/>
  <c r="N33" i="1"/>
  <c r="H34" i="1"/>
  <c r="P34" i="1"/>
  <c r="R35" i="1"/>
  <c r="L36" i="1"/>
  <c r="L39" i="1" s="1"/>
  <c r="N37" i="1"/>
  <c r="M29" i="1"/>
  <c r="M30" i="1" s="1"/>
  <c r="L34" i="1"/>
  <c r="H36" i="1"/>
  <c r="H39" i="1" s="1"/>
  <c r="M40" i="1"/>
  <c r="U25" i="1"/>
  <c r="R29" i="1"/>
  <c r="I31" i="1"/>
  <c r="Q31" i="1"/>
  <c r="U31" i="1" s="1"/>
  <c r="I36" i="1"/>
  <c r="I39" i="1" s="1"/>
  <c r="Q36" i="1"/>
  <c r="Q39" i="1" s="1"/>
  <c r="H35" i="1"/>
  <c r="L35" i="1"/>
  <c r="P35" i="1"/>
  <c r="H37" i="1"/>
  <c r="H40" i="1" s="1"/>
  <c r="L37" i="1"/>
  <c r="L40" i="1" s="1"/>
  <c r="P37" i="1"/>
  <c r="P40" i="1" s="1"/>
  <c r="U20" i="1"/>
  <c r="G36" i="1"/>
  <c r="G34" i="1"/>
  <c r="K36" i="1"/>
  <c r="K39" i="1" s="1"/>
  <c r="K34" i="1"/>
  <c r="O36" i="1"/>
  <c r="O34" i="1"/>
  <c r="H29" i="1"/>
  <c r="H30" i="1" s="1"/>
  <c r="L29" i="1"/>
  <c r="L30" i="1" s="1"/>
  <c r="P29" i="1"/>
  <c r="P30" i="1" s="1"/>
  <c r="M31" i="1"/>
  <c r="G33" i="1"/>
  <c r="T33" i="1" s="1"/>
  <c r="O33" i="1"/>
  <c r="I34" i="1"/>
  <c r="Q34" i="1"/>
  <c r="M36" i="1"/>
  <c r="M39" i="1" s="1"/>
  <c r="G37" i="1"/>
  <c r="O37" i="1"/>
  <c r="U37" i="1" l="1"/>
  <c r="T37" i="1"/>
  <c r="T36" i="1"/>
  <c r="U36" i="1"/>
  <c r="O39" i="1"/>
  <c r="O40" i="1"/>
  <c r="U35" i="1"/>
  <c r="T35" i="1"/>
  <c r="G39" i="1"/>
  <c r="G40" i="1"/>
  <c r="T40" i="1" s="1"/>
  <c r="U29" i="1"/>
  <c r="R30" i="1"/>
  <c r="T29" i="1"/>
  <c r="U40" i="1"/>
  <c r="N39" i="1"/>
  <c r="N40" i="1"/>
  <c r="T34" i="1"/>
  <c r="U34" i="1"/>
  <c r="R39" i="1"/>
  <c r="T39" i="1" l="1"/>
  <c r="U39" i="1"/>
  <c r="U30" i="1"/>
  <c r="T30" i="1"/>
</calcChain>
</file>

<file path=xl/sharedStrings.xml><?xml version="1.0" encoding="utf-8"?>
<sst xmlns="http://schemas.openxmlformats.org/spreadsheetml/2006/main" count="61" uniqueCount="36">
  <si>
    <t>(unités)</t>
  </si>
  <si>
    <t>2011-2022</t>
  </si>
  <si>
    <t>2021-2022</t>
  </si>
  <si>
    <t>Montants en euros courants</t>
  </si>
  <si>
    <t>(mrd EUR)</t>
  </si>
  <si>
    <t>dont échantillon pour lequel on connait les prix</t>
  </si>
  <si>
    <t>"</t>
  </si>
  <si>
    <t>Formation brute de capital fixe (FBCF)</t>
  </si>
  <si>
    <t>FBCF et consommation de biens durables</t>
  </si>
  <si>
    <t>Produit Intérieur Brut (PIB)</t>
  </si>
  <si>
    <t>Indices déflateurs</t>
  </si>
  <si>
    <t>Indice de prix des investissements climat</t>
  </si>
  <si>
    <t>(indice 100 base 2022)</t>
  </si>
  <si>
    <t>Indice de prix de la FBCF</t>
  </si>
  <si>
    <t>Indice de prix de la consommation de biens durables</t>
  </si>
  <si>
    <t>Indice de prix du PIB</t>
  </si>
  <si>
    <t>Montants en volume</t>
  </si>
  <si>
    <t>(mrd EUR 2014)</t>
  </si>
  <si>
    <t>FBCF</t>
  </si>
  <si>
    <t>PIB</t>
  </si>
  <si>
    <t>Montants en euros constants 2022</t>
  </si>
  <si>
    <t>Ratios</t>
  </si>
  <si>
    <t>(en %)</t>
  </si>
  <si>
    <t>Rapport investissements climat / PIB</t>
  </si>
  <si>
    <t>Sources : I4CE, INSEE</t>
  </si>
  <si>
    <t>Panorama des financements climat - Edition 2023</t>
  </si>
  <si>
    <t>Annexe 3 : Variation des prix dans un échantillon d'investissements climat</t>
  </si>
  <si>
    <t>Evolution en volumes</t>
  </si>
  <si>
    <t>Variation des prix des investissements climat, relativement à l’inflation globale</t>
  </si>
  <si>
    <t>Inflation globale (déflateur du PIB)</t>
  </si>
  <si>
    <t>Calcul de l'effort réel associés aux investissements climat (2011-2022)</t>
  </si>
  <si>
    <t>Décomposition de l’évolution des investissements entre facteurs d’activité et de prix (2011-2023)</t>
  </si>
  <si>
    <t>(%)</t>
  </si>
  <si>
    <t>Investissements climat</t>
  </si>
  <si>
    <t>Rapport investissements climat / FBCF*</t>
  </si>
  <si>
    <t>*Note : certains investissements climat du Panorama ne correspondent pas à de la formation brute de capîtal fixe dans la comptabilité nationale, nous avons inclus la consommation de biens durables des ménages.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</si>
</sst>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quotePrefix="1" applyAlignment="1">
      <alignment vertical="center"/>
    </xf>
    <xf numFmtId="3" fontId="0" fillId="0" borderId="5" xfId="0" applyNumberFormat="1" applyBorder="1" applyAlignment="1">
      <alignment horizontal="right" vertical="center" indent="1"/>
    </xf>
    <xf numFmtId="9" fontId="0" fillId="0" borderId="5" xfId="1" applyFont="1" applyBorder="1" applyAlignment="1">
      <alignment horizontal="right" vertical="center" indent="1"/>
    </xf>
    <xf numFmtId="0" fontId="0" fillId="0" borderId="4" xfId="0" applyBorder="1" applyAlignment="1">
      <alignment horizontal="left" vertical="center" indent="1"/>
    </xf>
    <xf numFmtId="9" fontId="0" fillId="0" borderId="5" xfId="1" applyFont="1" applyFill="1" applyBorder="1" applyAlignment="1">
      <alignment horizontal="right" vertical="center" indent="1"/>
    </xf>
    <xf numFmtId="3" fontId="3" fillId="2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quotePrefix="1" applyBorder="1" applyAlignment="1">
      <alignment vertical="center"/>
    </xf>
    <xf numFmtId="3" fontId="0" fillId="0" borderId="8" xfId="0" applyNumberFormat="1" applyBorder="1" applyAlignment="1">
      <alignment horizontal="right" vertical="center" indent="1"/>
    </xf>
    <xf numFmtId="0" fontId="2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right" vertical="center" indent="1"/>
    </xf>
    <xf numFmtId="164" fontId="0" fillId="0" borderId="5" xfId="1" applyNumberFormat="1" applyFont="1" applyBorder="1" applyAlignment="1">
      <alignment horizontal="right" vertical="center" indent="1"/>
    </xf>
    <xf numFmtId="164" fontId="0" fillId="0" borderId="8" xfId="1" applyNumberFormat="1" applyFont="1" applyFill="1" applyBorder="1" applyAlignment="1">
      <alignment horizontal="right" vertical="center" indent="1"/>
    </xf>
    <xf numFmtId="164" fontId="0" fillId="0" borderId="8" xfId="1" applyNumberFormat="1" applyFont="1" applyBorder="1" applyAlignment="1">
      <alignment horizontal="right" vertical="center" indent="1"/>
    </xf>
    <xf numFmtId="9" fontId="0" fillId="0" borderId="8" xfId="1" applyFont="1" applyFill="1" applyBorder="1" applyAlignment="1">
      <alignment horizontal="right" vertical="center" indent="1"/>
    </xf>
    <xf numFmtId="9" fontId="0" fillId="0" borderId="0" xfId="1" applyFont="1"/>
    <xf numFmtId="3" fontId="0" fillId="0" borderId="0" xfId="0" applyNumberFormat="1"/>
    <xf numFmtId="0" fontId="5" fillId="0" borderId="0" xfId="0" applyFont="1"/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right" vertical="center" indent="1"/>
    </xf>
    <xf numFmtId="9" fontId="0" fillId="0" borderId="0" xfId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Excel">
  <a:themeElements>
    <a:clrScheme name="Office I4CE">
      <a:dk1>
        <a:srgbClr val="404041"/>
      </a:dk1>
      <a:lt1>
        <a:sysClr val="window" lastClr="FFFFFF"/>
      </a:lt1>
      <a:dk2>
        <a:srgbClr val="0B4EA2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944E94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57D7-5322-40BB-B4C0-68C0A53B5C44}">
  <dimension ref="C2:V43"/>
  <sheetViews>
    <sheetView showGridLines="0" tabSelected="1" zoomScale="40" zoomScaleNormal="40" workbookViewId="0"/>
  </sheetViews>
  <sheetFormatPr baseColWidth="10" defaultColWidth="11.9140625" defaultRowHeight="14" x14ac:dyDescent="0.3"/>
  <cols>
    <col min="3" max="3" width="26.75" customWidth="1"/>
    <col min="4" max="4" width="16.9140625" customWidth="1"/>
    <col min="5" max="5" width="21.33203125" customWidth="1"/>
    <col min="6" max="6" width="16.9140625" customWidth="1"/>
  </cols>
  <sheetData>
    <row r="2" spans="3:22" ht="25" x14ac:dyDescent="0.5">
      <c r="C2" s="33" t="s">
        <v>25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4" spans="3:22" ht="23" x14ac:dyDescent="0.5">
      <c r="C4" s="29" t="s">
        <v>26</v>
      </c>
    </row>
    <row r="5" spans="3:22" ht="23" x14ac:dyDescent="0.5">
      <c r="C5" s="29"/>
    </row>
    <row r="6" spans="3:22" ht="23" x14ac:dyDescent="0.5">
      <c r="C6" s="29" t="s">
        <v>31</v>
      </c>
    </row>
    <row r="7" spans="3:22" s="1" customFormat="1" ht="20.149999999999999" customHeight="1" x14ac:dyDescent="0.3">
      <c r="C7" s="3"/>
      <c r="D7" s="4"/>
      <c r="E7" s="4" t="s">
        <v>0</v>
      </c>
      <c r="F7" s="4"/>
      <c r="G7" s="2">
        <v>2011</v>
      </c>
      <c r="H7" s="2">
        <v>2012</v>
      </c>
      <c r="I7" s="2">
        <v>2013</v>
      </c>
      <c r="J7" s="2">
        <v>2014</v>
      </c>
      <c r="K7" s="2">
        <v>2015</v>
      </c>
      <c r="L7" s="2">
        <v>2016</v>
      </c>
      <c r="M7" s="2">
        <v>2017</v>
      </c>
      <c r="N7" s="2">
        <v>2018</v>
      </c>
      <c r="O7" s="2">
        <v>2019</v>
      </c>
      <c r="P7" s="2">
        <v>2020</v>
      </c>
      <c r="Q7" s="2">
        <v>2021</v>
      </c>
      <c r="R7" s="2">
        <v>2022</v>
      </c>
      <c r="S7" s="2">
        <v>2023</v>
      </c>
      <c r="T7"/>
      <c r="U7"/>
      <c r="V7"/>
    </row>
    <row r="8" spans="3:22" s="1" customFormat="1" ht="20.25" customHeight="1" x14ac:dyDescent="0.3">
      <c r="C8" s="8" t="s">
        <v>27</v>
      </c>
      <c r="E8" s="9" t="s">
        <v>32</v>
      </c>
      <c r="G8" s="10"/>
      <c r="H8" s="23">
        <v>5.2102221087640302E-2</v>
      </c>
      <c r="I8" s="23">
        <v>9.6943873953288143E-2</v>
      </c>
      <c r="J8" s="23">
        <v>1.518218602553127E-3</v>
      </c>
      <c r="K8" s="23">
        <v>2.9759277045617843E-2</v>
      </c>
      <c r="L8" s="23">
        <v>2.5964554847882952E-2</v>
      </c>
      <c r="M8" s="23">
        <v>6.9706401347528549E-2</v>
      </c>
      <c r="N8" s="23">
        <v>2.2228397801520753E-2</v>
      </c>
      <c r="O8" s="23">
        <v>3.1562113034079096E-2</v>
      </c>
      <c r="P8" s="23">
        <v>4.2631142369626687E-2</v>
      </c>
      <c r="Q8" s="23">
        <v>0.16179048986370931</v>
      </c>
      <c r="R8" s="23">
        <v>2.6878902404506064E-2</v>
      </c>
      <c r="S8" s="23">
        <v>9.8020424065800707E-2</v>
      </c>
      <c r="T8"/>
      <c r="U8"/>
      <c r="V8"/>
    </row>
    <row r="9" spans="3:22" s="1" customFormat="1" ht="20.25" customHeight="1" x14ac:dyDescent="0.3">
      <c r="C9" s="8" t="s">
        <v>28</v>
      </c>
      <c r="E9" s="9" t="s">
        <v>6</v>
      </c>
      <c r="F9" s="9"/>
      <c r="G9" s="10"/>
      <c r="H9" s="23">
        <v>-4.2272607619489921E-2</v>
      </c>
      <c r="I9" s="23">
        <v>-1.3067817674892622E-2</v>
      </c>
      <c r="J9" s="23">
        <v>1.2470546548811186E-2</v>
      </c>
      <c r="K9" s="23">
        <v>-4.6807546235059123E-2</v>
      </c>
      <c r="L9" s="23">
        <v>9.9741911327074417E-4</v>
      </c>
      <c r="M9" s="23">
        <v>1.0860531546002E-2</v>
      </c>
      <c r="N9" s="23">
        <v>1.1309478722996541E-2</v>
      </c>
      <c r="O9" s="23">
        <v>4.5265102133747468E-3</v>
      </c>
      <c r="P9" s="23">
        <v>-2.0248802923899415E-2</v>
      </c>
      <c r="Q9" s="23">
        <v>1.958923304796004E-2</v>
      </c>
      <c r="R9" s="23">
        <v>6.2199620997547306E-2</v>
      </c>
      <c r="S9" s="23">
        <v>-2.2545923820055047E-2</v>
      </c>
      <c r="T9"/>
      <c r="U9"/>
      <c r="V9"/>
    </row>
    <row r="10" spans="3:22" s="1" customFormat="1" ht="20.25" customHeight="1" x14ac:dyDescent="0.3">
      <c r="C10" s="15" t="s">
        <v>29</v>
      </c>
      <c r="D10" s="16"/>
      <c r="E10" s="17"/>
      <c r="F10" s="17"/>
      <c r="G10" s="18"/>
      <c r="H10" s="25">
        <v>1.1617414843221352E-2</v>
      </c>
      <c r="I10" s="25">
        <v>7.7742527290970845E-3</v>
      </c>
      <c r="J10" s="25">
        <v>5.7731378110353008E-3</v>
      </c>
      <c r="K10" s="25">
        <v>1.1380000000000223E-2</v>
      </c>
      <c r="L10" s="25">
        <v>5.2304771698074891E-3</v>
      </c>
      <c r="M10" s="25">
        <v>5.2130976619749374E-3</v>
      </c>
      <c r="N10" s="25">
        <v>9.9220133663413777E-3</v>
      </c>
      <c r="O10" s="25">
        <v>1.2789334470163049E-2</v>
      </c>
      <c r="P10" s="25">
        <v>2.8393490926136668E-2</v>
      </c>
      <c r="Q10" s="25">
        <v>1.4241992948771712E-2</v>
      </c>
      <c r="R10" s="25">
        <v>2.9468953499036891E-2</v>
      </c>
      <c r="S10" s="25">
        <v>5.2000000000000025E-2</v>
      </c>
      <c r="T10"/>
      <c r="U10"/>
      <c r="V10"/>
    </row>
    <row r="11" spans="3:22" s="1" customFormat="1" ht="20.25" customHeight="1" x14ac:dyDescent="0.3">
      <c r="C11" s="30"/>
      <c r="E11" s="9"/>
      <c r="F11" s="9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T11" s="32"/>
      <c r="U11" s="32"/>
    </row>
    <row r="12" spans="3:22" s="1" customFormat="1" ht="20.25" customHeight="1" x14ac:dyDescent="0.3">
      <c r="C12" s="30"/>
      <c r="E12" s="9"/>
      <c r="F12" s="9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T12" s="32"/>
      <c r="U12" s="32"/>
    </row>
    <row r="13" spans="3:22" ht="23" x14ac:dyDescent="0.5">
      <c r="C13" s="29" t="s">
        <v>30</v>
      </c>
    </row>
    <row r="14" spans="3:22" s="1" customFormat="1" ht="20.149999999999999" customHeight="1" x14ac:dyDescent="0.3">
      <c r="C14" s="3"/>
      <c r="D14" s="4"/>
      <c r="E14" s="4" t="s">
        <v>0</v>
      </c>
      <c r="F14" s="4"/>
      <c r="G14" s="2">
        <v>2011</v>
      </c>
      <c r="H14" s="2">
        <v>2012</v>
      </c>
      <c r="I14" s="2">
        <v>2013</v>
      </c>
      <c r="J14" s="2">
        <v>2014</v>
      </c>
      <c r="K14" s="2">
        <v>2015</v>
      </c>
      <c r="L14" s="2">
        <v>2016</v>
      </c>
      <c r="M14" s="2">
        <v>2017</v>
      </c>
      <c r="N14" s="2">
        <v>2018</v>
      </c>
      <c r="O14" s="2">
        <v>2019</v>
      </c>
      <c r="P14" s="2">
        <v>2020</v>
      </c>
      <c r="Q14" s="2">
        <v>2021</v>
      </c>
      <c r="R14" s="2">
        <v>2022</v>
      </c>
      <c r="T14" s="2" t="s">
        <v>1</v>
      </c>
      <c r="U14" s="2" t="s">
        <v>2</v>
      </c>
    </row>
    <row r="15" spans="3:22" s="1" customFormat="1" ht="20.149999999999999" customHeight="1" x14ac:dyDescent="0.3">
      <c r="C15" s="5" t="s">
        <v>3</v>
      </c>
      <c r="D15" s="6"/>
      <c r="E15" s="6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T15" s="7"/>
      <c r="U15" s="7"/>
    </row>
    <row r="16" spans="3:22" s="1" customFormat="1" ht="20.25" customHeight="1" x14ac:dyDescent="0.3">
      <c r="C16" s="8" t="s">
        <v>33</v>
      </c>
      <c r="E16" s="9" t="s">
        <v>4</v>
      </c>
      <c r="G16" s="10">
        <v>50.7</v>
      </c>
      <c r="H16" s="10">
        <v>53.4</v>
      </c>
      <c r="I16" s="10">
        <v>56.4</v>
      </c>
      <c r="J16" s="10">
        <v>57.7</v>
      </c>
      <c r="K16" s="10">
        <v>58.2</v>
      </c>
      <c r="L16" s="10">
        <v>60</v>
      </c>
      <c r="M16" s="10">
        <v>64.400000000000006</v>
      </c>
      <c r="N16" s="10">
        <v>66.900000000000006</v>
      </c>
      <c r="O16" s="10">
        <v>71.2</v>
      </c>
      <c r="P16" s="10">
        <v>73.400000000000006</v>
      </c>
      <c r="Q16" s="10">
        <v>89.1</v>
      </c>
      <c r="R16" s="10">
        <v>99.9</v>
      </c>
      <c r="T16" s="11">
        <f>R16/G16-1</f>
        <v>0.97041420118343202</v>
      </c>
      <c r="U16" s="11">
        <f>R16/Q16-1</f>
        <v>0.12121212121212133</v>
      </c>
    </row>
    <row r="17" spans="3:21" s="1" customFormat="1" ht="20.25" customHeight="1" x14ac:dyDescent="0.3">
      <c r="C17" s="12" t="s">
        <v>5</v>
      </c>
      <c r="E17" s="9" t="s">
        <v>6</v>
      </c>
      <c r="F17" s="9"/>
      <c r="G17" s="10">
        <v>45.400352649667575</v>
      </c>
      <c r="H17" s="10">
        <v>46.278083975469563</v>
      </c>
      <c r="I17" s="10">
        <v>50.490578456103549</v>
      </c>
      <c r="J17" s="10">
        <v>51.493407397863614</v>
      </c>
      <c r="K17" s="10">
        <v>51.118994244638429</v>
      </c>
      <c r="L17" s="10">
        <v>52.773179753984031</v>
      </c>
      <c r="M17" s="10">
        <v>57.362389768144531</v>
      </c>
      <c r="N17" s="10">
        <v>59.88900450922516</v>
      </c>
      <c r="O17" s="10">
        <v>62.852564021007694</v>
      </c>
      <c r="P17" s="10">
        <v>66.028102039644395</v>
      </c>
      <c r="Q17" s="10">
        <v>79.327443665903203</v>
      </c>
      <c r="R17" s="10">
        <v>89.07628301698773</v>
      </c>
      <c r="T17" s="13">
        <f>R17/G17-1</f>
        <v>0.96201742537874213</v>
      </c>
      <c r="U17" s="13">
        <f t="shared" ref="U17:U40" si="0">R17/Q17-1</f>
        <v>0.12289365319955237</v>
      </c>
    </row>
    <row r="18" spans="3:21" s="1" customFormat="1" ht="20.25" customHeight="1" x14ac:dyDescent="0.3">
      <c r="C18" s="8" t="s">
        <v>7</v>
      </c>
      <c r="E18" s="9" t="s">
        <v>6</v>
      </c>
      <c r="G18" s="10">
        <v>461.56599999999997</v>
      </c>
      <c r="H18" s="10">
        <v>469.10599999999999</v>
      </c>
      <c r="I18" s="10">
        <v>466.66800000000001</v>
      </c>
      <c r="J18" s="10">
        <v>469.07299999999998</v>
      </c>
      <c r="K18" s="10">
        <v>472.64699999999999</v>
      </c>
      <c r="L18" s="10">
        <v>487.38200000000001</v>
      </c>
      <c r="M18" s="10">
        <v>516.78399999999999</v>
      </c>
      <c r="N18" s="10">
        <v>541.02300000000002</v>
      </c>
      <c r="O18" s="10">
        <v>572.29300000000001</v>
      </c>
      <c r="P18" s="10">
        <v>539.45699999999999</v>
      </c>
      <c r="Q18" s="10">
        <v>612.19799999999998</v>
      </c>
      <c r="R18" s="10">
        <v>664.99699999999996</v>
      </c>
      <c r="T18" s="11">
        <f>R18/G18-1</f>
        <v>0.44074086912814203</v>
      </c>
      <c r="U18" s="11">
        <f t="shared" si="0"/>
        <v>8.6244973031600836E-2</v>
      </c>
    </row>
    <row r="19" spans="3:21" s="1" customFormat="1" ht="20.25" customHeight="1" x14ac:dyDescent="0.3">
      <c r="C19" s="8" t="s">
        <v>8</v>
      </c>
      <c r="E19" s="9"/>
      <c r="G19" s="10">
        <v>563.43239999999992</v>
      </c>
      <c r="H19" s="10">
        <v>567.00549999999998</v>
      </c>
      <c r="I19" s="10">
        <v>561.37720000000002</v>
      </c>
      <c r="J19" s="10">
        <v>563.75929999999994</v>
      </c>
      <c r="K19" s="10">
        <v>570.68889999999999</v>
      </c>
      <c r="L19" s="10">
        <v>590.19190000000003</v>
      </c>
      <c r="M19" s="10">
        <v>622.19190000000003</v>
      </c>
      <c r="N19" s="10">
        <v>648.16550000000007</v>
      </c>
      <c r="O19" s="10">
        <v>681.43600000000004</v>
      </c>
      <c r="P19" s="10">
        <v>639.02649999999994</v>
      </c>
      <c r="Q19" s="10">
        <v>719.32889999999998</v>
      </c>
      <c r="R19" s="10">
        <v>771.5483999999999</v>
      </c>
      <c r="T19" s="11">
        <f>R19/G19-1</f>
        <v>0.36937172942131125</v>
      </c>
      <c r="U19" s="11">
        <f t="shared" si="0"/>
        <v>7.2594747687740435E-2</v>
      </c>
    </row>
    <row r="20" spans="3:21" s="1" customFormat="1" ht="20.25" customHeight="1" x14ac:dyDescent="0.3">
      <c r="C20" s="8" t="s">
        <v>9</v>
      </c>
      <c r="E20" s="9" t="s">
        <v>6</v>
      </c>
      <c r="F20" s="9"/>
      <c r="G20" s="10">
        <v>2058.3690000000001</v>
      </c>
      <c r="H20" s="10">
        <v>2088.8040000000001</v>
      </c>
      <c r="I20" s="10">
        <v>2117.19</v>
      </c>
      <c r="J20" s="10">
        <v>2149.7649999999999</v>
      </c>
      <c r="K20" s="10">
        <v>2198.4319999999998</v>
      </c>
      <c r="L20" s="10">
        <v>2234.1289999999999</v>
      </c>
      <c r="M20" s="10">
        <v>2297.2420000000002</v>
      </c>
      <c r="N20" s="10">
        <v>2363.306</v>
      </c>
      <c r="O20" s="10">
        <v>2437.6350000000002</v>
      </c>
      <c r="P20" s="10">
        <v>2317.8319999999999</v>
      </c>
      <c r="Q20" s="10">
        <v>2502.1179999999999</v>
      </c>
      <c r="R20" s="10">
        <v>2639.0920000000001</v>
      </c>
      <c r="T20" s="13">
        <f>R20/G20-1</f>
        <v>0.28212774288769404</v>
      </c>
      <c r="U20" s="13">
        <f t="shared" si="0"/>
        <v>5.4743221542709053E-2</v>
      </c>
    </row>
    <row r="21" spans="3:21" s="1" customFormat="1" ht="20.149999999999999" customHeight="1" x14ac:dyDescent="0.3">
      <c r="C21" s="5" t="s">
        <v>10</v>
      </c>
      <c r="D21" s="6"/>
      <c r="E21" s="6"/>
      <c r="F21" s="6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T21" s="14"/>
      <c r="U21" s="14"/>
    </row>
    <row r="22" spans="3:21" s="1" customFormat="1" ht="20.149999999999999" customHeight="1" x14ac:dyDescent="0.3">
      <c r="C22" s="8" t="s">
        <v>11</v>
      </c>
      <c r="E22" s="1" t="s">
        <v>12</v>
      </c>
      <c r="G22" s="10">
        <v>87.021550708412903</v>
      </c>
      <c r="H22" s="10">
        <v>85.7020086414216</v>
      </c>
      <c r="I22" s="10">
        <v>85.814142989615519</v>
      </c>
      <c r="J22" s="10">
        <v>88.354099344538568</v>
      </c>
      <c r="K22" s="10">
        <v>85.207801516802462</v>
      </c>
      <c r="L22" s="10">
        <v>85.514952955550228</v>
      </c>
      <c r="M22" s="10">
        <v>86.167872476498729</v>
      </c>
      <c r="N22" s="10">
        <v>87.331380067825876</v>
      </c>
      <c r="O22" s="10">
        <v>90.505871610318223</v>
      </c>
      <c r="P22" s="10">
        <v>89.214421936996274</v>
      </c>
      <c r="Q22" s="10">
        <v>91.526490209447758</v>
      </c>
      <c r="R22" s="10">
        <v>100</v>
      </c>
      <c r="T22" s="13">
        <f>R22/G22-1</f>
        <v>0.14914063454321314</v>
      </c>
      <c r="U22" s="13">
        <f t="shared" si="0"/>
        <v>9.2579861536934205E-2</v>
      </c>
    </row>
    <row r="23" spans="3:21" s="1" customFormat="1" ht="20.149999999999999" customHeight="1" x14ac:dyDescent="0.3">
      <c r="C23" s="8" t="s">
        <v>13</v>
      </c>
      <c r="E23" s="9" t="s">
        <v>6</v>
      </c>
      <c r="G23" s="10">
        <v>84.672953798234985</v>
      </c>
      <c r="H23" s="10">
        <v>85.857414777643186</v>
      </c>
      <c r="I23" s="10">
        <v>86.104862432946874</v>
      </c>
      <c r="J23" s="10">
        <v>86.520159197092923</v>
      </c>
      <c r="K23" s="10">
        <v>86.295206783180475</v>
      </c>
      <c r="L23" s="10">
        <v>86.68022149160754</v>
      </c>
      <c r="M23" s="10">
        <v>87.741823844955888</v>
      </c>
      <c r="N23" s="10">
        <v>88.919363211628308</v>
      </c>
      <c r="O23" s="10">
        <v>90.403183941858444</v>
      </c>
      <c r="P23" s="10">
        <v>91.413739401280509</v>
      </c>
      <c r="Q23" s="10">
        <v>94.045682644056058</v>
      </c>
      <c r="R23" s="10">
        <v>100</v>
      </c>
      <c r="T23" s="13">
        <f>R23/G23-1</f>
        <v>0.18101466305625102</v>
      </c>
      <c r="U23" s="13">
        <f t="shared" si="0"/>
        <v>6.3313032438499395E-2</v>
      </c>
    </row>
    <row r="24" spans="3:21" s="1" customFormat="1" ht="20.149999999999999" customHeight="1" x14ac:dyDescent="0.3">
      <c r="C24" s="8" t="s">
        <v>14</v>
      </c>
      <c r="E24" s="9" t="s">
        <v>6</v>
      </c>
      <c r="G24" s="10">
        <v>101.42732511318707</v>
      </c>
      <c r="H24" s="10">
        <v>101.78212115975364</v>
      </c>
      <c r="I24" s="10">
        <v>101.00362036927052</v>
      </c>
      <c r="J24" s="10">
        <v>99.58480132593283</v>
      </c>
      <c r="K24" s="10">
        <v>98.657116371006083</v>
      </c>
      <c r="L24" s="10">
        <v>97.799280194933871</v>
      </c>
      <c r="M24" s="10">
        <v>97.295122090712113</v>
      </c>
      <c r="N24" s="10">
        <v>96.934147610831772</v>
      </c>
      <c r="O24" s="10">
        <v>95.863664813743284</v>
      </c>
      <c r="P24" s="10">
        <v>95.404314104081678</v>
      </c>
      <c r="Q24" s="10">
        <v>96.439319759877066</v>
      </c>
      <c r="R24" s="10">
        <v>100</v>
      </c>
      <c r="T24" s="13">
        <f>R24/G24-1</f>
        <v>-1.4072392341947793E-2</v>
      </c>
      <c r="U24" s="13">
        <f t="shared" si="0"/>
        <v>3.6921457440685312E-2</v>
      </c>
    </row>
    <row r="25" spans="3:21" s="1" customFormat="1" ht="20.149999999999999" customHeight="1" x14ac:dyDescent="0.3">
      <c r="C25" s="8" t="s">
        <v>15</v>
      </c>
      <c r="E25" s="9" t="s">
        <v>6</v>
      </c>
      <c r="F25" s="9"/>
      <c r="G25" s="10">
        <v>86.888269201642871</v>
      </c>
      <c r="H25" s="10">
        <v>87.897686269967849</v>
      </c>
      <c r="I25" s="10">
        <v>88.581025097333466</v>
      </c>
      <c r="J25" s="10">
        <v>89.092415562663149</v>
      </c>
      <c r="K25" s="10">
        <v>90.106287251766275</v>
      </c>
      <c r="L25" s="10">
        <v>90.577586130092755</v>
      </c>
      <c r="M25" s="10">
        <v>91.049775932574875</v>
      </c>
      <c r="N25" s="10">
        <v>91.95317302638027</v>
      </c>
      <c r="O25" s="10">
        <v>93.129192911807422</v>
      </c>
      <c r="P25" s="10">
        <v>95.773455805707258</v>
      </c>
      <c r="Q25" s="10">
        <v>97.13746068797164</v>
      </c>
      <c r="R25" s="10">
        <v>100</v>
      </c>
      <c r="T25" s="13">
        <f>R25/G25-1</f>
        <v>0.15090334885056289</v>
      </c>
      <c r="U25" s="13">
        <f t="shared" si="0"/>
        <v>2.9468953499036887E-2</v>
      </c>
    </row>
    <row r="26" spans="3:21" s="1" customFormat="1" ht="20.149999999999999" customHeight="1" x14ac:dyDescent="0.3">
      <c r="C26" s="5" t="s">
        <v>16</v>
      </c>
      <c r="D26" s="6"/>
      <c r="E26" s="6"/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T26" s="14"/>
      <c r="U26" s="14"/>
    </row>
    <row r="27" spans="3:21" s="1" customFormat="1" ht="20.149999999999999" customHeight="1" x14ac:dyDescent="0.3">
      <c r="C27" s="8" t="s">
        <v>33</v>
      </c>
      <c r="E27" s="1" t="s">
        <v>17</v>
      </c>
      <c r="G27" s="10">
        <f t="shared" ref="G27:R27" si="1">G16/(G22/100)</f>
        <v>58.261430171340912</v>
      </c>
      <c r="H27" s="10">
        <f t="shared" si="1"/>
        <v>62.3089246640955</v>
      </c>
      <c r="I27" s="10">
        <f t="shared" si="1"/>
        <v>65.723432100026955</v>
      </c>
      <c r="J27" s="10">
        <f t="shared" si="1"/>
        <v>65.305402271147258</v>
      </c>
      <c r="K27" s="10">
        <f t="shared" si="1"/>
        <v>68.303604792013459</v>
      </c>
      <c r="L27" s="10">
        <f t="shared" si="1"/>
        <v>70.163167874497191</v>
      </c>
      <c r="M27" s="10">
        <f t="shared" si="1"/>
        <v>74.737832267547688</v>
      </c>
      <c r="N27" s="10">
        <f t="shared" si="1"/>
        <v>76.604766749411439</v>
      </c>
      <c r="O27" s="10">
        <f t="shared" si="1"/>
        <v>78.668929134850487</v>
      </c>
      <c r="P27" s="10">
        <f t="shared" si="1"/>
        <v>82.273693430234303</v>
      </c>
      <c r="Q27" s="10">
        <f t="shared" si="1"/>
        <v>97.348865662940838</v>
      </c>
      <c r="R27" s="10">
        <f t="shared" si="1"/>
        <v>99.9</v>
      </c>
      <c r="T27" s="13">
        <f>R27/G27-1</f>
        <v>0.71468499324860923</v>
      </c>
      <c r="U27" s="13">
        <f t="shared" si="0"/>
        <v>2.6206102348353744E-2</v>
      </c>
    </row>
    <row r="28" spans="3:21" s="1" customFormat="1" ht="20.149999999999999" customHeight="1" x14ac:dyDescent="0.3">
      <c r="C28" s="12" t="s">
        <v>5</v>
      </c>
      <c r="E28" s="9" t="s">
        <v>6</v>
      </c>
      <c r="G28" s="10">
        <f t="shared" ref="G28:R28" si="2">G17/(G22/100)</f>
        <v>52.171390052324647</v>
      </c>
      <c r="H28" s="10">
        <f t="shared" si="2"/>
        <v>53.99883236004154</v>
      </c>
      <c r="I28" s="10">
        <f t="shared" si="2"/>
        <v>58.837129518631308</v>
      </c>
      <c r="J28" s="10">
        <f t="shared" si="2"/>
        <v>58.280722433787759</v>
      </c>
      <c r="K28" s="10">
        <f t="shared" si="2"/>
        <v>59.993326121151092</v>
      </c>
      <c r="L28" s="10">
        <f t="shared" si="2"/>
        <v>61.712224505829965</v>
      </c>
      <c r="M28" s="10">
        <f t="shared" si="2"/>
        <v>66.57050721983353</v>
      </c>
      <c r="N28" s="10">
        <f t="shared" si="2"/>
        <v>68.576729765076877</v>
      </c>
      <c r="O28" s="10">
        <f t="shared" si="2"/>
        <v>69.445841361127904</v>
      </c>
      <c r="P28" s="10">
        <f t="shared" si="2"/>
        <v>74.010569822751094</v>
      </c>
      <c r="Q28" s="10">
        <f t="shared" si="2"/>
        <v>86.671567416571477</v>
      </c>
      <c r="R28" s="10">
        <f t="shared" si="2"/>
        <v>89.07628301698773</v>
      </c>
      <c r="T28" s="13">
        <f>R28/G28-1</f>
        <v>0.70737798873385938</v>
      </c>
      <c r="U28" s="13">
        <f t="shared" si="0"/>
        <v>2.7745149558198401E-2</v>
      </c>
    </row>
    <row r="29" spans="3:21" s="1" customFormat="1" ht="20.149999999999999" customHeight="1" x14ac:dyDescent="0.3">
      <c r="C29" s="8" t="s">
        <v>18</v>
      </c>
      <c r="E29" s="9" t="s">
        <v>6</v>
      </c>
      <c r="G29" s="10">
        <f t="shared" ref="G29:Q29" si="3">G18/(G23/100)</f>
        <v>545.11621396822147</v>
      </c>
      <c r="H29" s="10">
        <f t="shared" si="3"/>
        <v>546.37797005058758</v>
      </c>
      <c r="I29" s="10">
        <f t="shared" si="3"/>
        <v>541.97636093247593</v>
      </c>
      <c r="J29" s="10">
        <f t="shared" si="3"/>
        <v>542.15457339999989</v>
      </c>
      <c r="K29" s="10">
        <f t="shared" si="3"/>
        <v>547.70944716262284</v>
      </c>
      <c r="L29" s="10">
        <f t="shared" si="3"/>
        <v>562.27590517542546</v>
      </c>
      <c r="M29" s="10">
        <f t="shared" si="3"/>
        <v>588.98251410089529</v>
      </c>
      <c r="N29" s="10">
        <f t="shared" si="3"/>
        <v>608.44227900324017</v>
      </c>
      <c r="O29" s="10">
        <f t="shared" si="3"/>
        <v>633.04518164765341</v>
      </c>
      <c r="P29" s="10">
        <f t="shared" si="3"/>
        <v>590.12682725070033</v>
      </c>
      <c r="Q29" s="10">
        <f t="shared" si="3"/>
        <v>650.95811183278443</v>
      </c>
      <c r="R29" s="10">
        <f>R18/(R23/100)</f>
        <v>664.99699999999996</v>
      </c>
      <c r="T29" s="13">
        <f>R29/G29-1</f>
        <v>0.21991785046916101</v>
      </c>
      <c r="U29" s="13">
        <f t="shared" si="0"/>
        <v>2.1566500074311712E-2</v>
      </c>
    </row>
    <row r="30" spans="3:21" s="1" customFormat="1" ht="20.149999999999999" customHeight="1" x14ac:dyDescent="0.3">
      <c r="C30" s="8" t="s">
        <v>8</v>
      </c>
      <c r="E30" s="9" t="s">
        <v>6</v>
      </c>
      <c r="G30" s="10">
        <f>G29+(G19-G18)/(G24/100)</f>
        <v>645.54911002095969</v>
      </c>
      <c r="H30" s="10">
        <f t="shared" ref="H30:Q30" si="4">H29+(H19-H18)/(H24/100)</f>
        <v>642.56333039136916</v>
      </c>
      <c r="I30" s="10">
        <f t="shared" si="4"/>
        <v>635.7444849400531</v>
      </c>
      <c r="J30" s="10">
        <f t="shared" si="4"/>
        <v>637.23564876420085</v>
      </c>
      <c r="K30" s="10">
        <f t="shared" si="4"/>
        <v>647.08585669734657</v>
      </c>
      <c r="L30" s="10">
        <f t="shared" si="4"/>
        <v>667.39927601729562</v>
      </c>
      <c r="M30" s="10">
        <f t="shared" si="4"/>
        <v>697.32083336599067</v>
      </c>
      <c r="N30" s="10">
        <f t="shared" si="4"/>
        <v>718.97350318045426</v>
      </c>
      <c r="O30" s="10">
        <f t="shared" si="4"/>
        <v>746.8974949428499</v>
      </c>
      <c r="P30" s="10">
        <f t="shared" si="4"/>
        <v>694.4926527744542</v>
      </c>
      <c r="Q30" s="10">
        <f t="shared" si="4"/>
        <v>762.04444079771679</v>
      </c>
      <c r="R30" s="10">
        <f>R29+(R19-R18)/(R24/100)</f>
        <v>771.5483999999999</v>
      </c>
      <c r="T30" s="13">
        <f>R30/G30-1</f>
        <v>0.19518157181712992</v>
      </c>
      <c r="U30" s="13">
        <f t="shared" si="0"/>
        <v>1.247166004168232E-2</v>
      </c>
    </row>
    <row r="31" spans="3:21" s="1" customFormat="1" ht="20.149999999999999" customHeight="1" x14ac:dyDescent="0.3">
      <c r="C31" s="15" t="s">
        <v>19</v>
      </c>
      <c r="D31" s="16"/>
      <c r="E31" s="17" t="s">
        <v>6</v>
      </c>
      <c r="F31" s="17"/>
      <c r="G31" s="18">
        <f t="shared" ref="G31:Q31" si="5">G20/(G25/100)</f>
        <v>2368.9837752701842</v>
      </c>
      <c r="H31" s="18">
        <f t="shared" si="5"/>
        <v>2376.4038493396447</v>
      </c>
      <c r="I31" s="18">
        <f t="shared" si="5"/>
        <v>2390.1168423752338</v>
      </c>
      <c r="J31" s="18">
        <f t="shared" si="5"/>
        <v>2412.96072895</v>
      </c>
      <c r="K31" s="18">
        <f t="shared" si="5"/>
        <v>2439.8208682789846</v>
      </c>
      <c r="L31" s="18">
        <f t="shared" si="5"/>
        <v>2466.5362541139207</v>
      </c>
      <c r="M31" s="18">
        <f t="shared" si="5"/>
        <v>2523.06167310195</v>
      </c>
      <c r="N31" s="18">
        <f t="shared" si="5"/>
        <v>2570.1190314792025</v>
      </c>
      <c r="O31" s="18">
        <f t="shared" si="5"/>
        <v>2617.4767801417761</v>
      </c>
      <c r="P31" s="18">
        <f t="shared" si="5"/>
        <v>2420.1194167015506</v>
      </c>
      <c r="Q31" s="18">
        <f t="shared" si="5"/>
        <v>2575.8527989911031</v>
      </c>
      <c r="R31" s="18">
        <f>R20/(R25/100)</f>
        <v>2639.0920000000001</v>
      </c>
      <c r="T31" s="13">
        <f>R31/G31-1</f>
        <v>0.11401860474920733</v>
      </c>
      <c r="U31" s="13">
        <f t="shared" si="0"/>
        <v>2.4550782185094766E-2</v>
      </c>
    </row>
    <row r="32" spans="3:21" s="1" customFormat="1" ht="20.149999999999999" customHeight="1" x14ac:dyDescent="0.3">
      <c r="C32" s="5" t="s">
        <v>20</v>
      </c>
      <c r="D32" s="6"/>
      <c r="E32" s="6"/>
      <c r="F32" s="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T32" s="14"/>
      <c r="U32" s="14"/>
    </row>
    <row r="33" spans="3:21" s="1" customFormat="1" ht="20.149999999999999" customHeight="1" x14ac:dyDescent="0.3">
      <c r="C33" s="8" t="s">
        <v>33</v>
      </c>
      <c r="E33" s="1" t="s">
        <v>17</v>
      </c>
      <c r="G33" s="10">
        <f t="shared" ref="G33:R33" si="6">G16/(G$25/100)</f>
        <v>58.350799786723535</v>
      </c>
      <c r="H33" s="10">
        <f t="shared" si="6"/>
        <v>60.752452386503002</v>
      </c>
      <c r="I33" s="10">
        <f t="shared" si="6"/>
        <v>63.670520789330759</v>
      </c>
      <c r="J33" s="10">
        <f t="shared" si="6"/>
        <v>64.764211000000003</v>
      </c>
      <c r="K33" s="10">
        <f t="shared" si="6"/>
        <v>64.590387391484896</v>
      </c>
      <c r="L33" s="10">
        <f t="shared" si="6"/>
        <v>66.241553306382599</v>
      </c>
      <c r="M33" s="10">
        <f t="shared" si="6"/>
        <v>70.730541992426396</v>
      </c>
      <c r="N33" s="10">
        <f t="shared" si="6"/>
        <v>72.754422493726437</v>
      </c>
      <c r="O33" s="10">
        <f t="shared" si="6"/>
        <v>76.45293357951229</v>
      </c>
      <c r="P33" s="10">
        <f t="shared" si="6"/>
        <v>76.639189201760033</v>
      </c>
      <c r="Q33" s="10">
        <f t="shared" si="6"/>
        <v>91.725683756764184</v>
      </c>
      <c r="R33" s="10">
        <f t="shared" si="6"/>
        <v>99.9</v>
      </c>
      <c r="T33" s="13">
        <f>R33/G33-1</f>
        <v>0.71205879551166151</v>
      </c>
      <c r="U33" s="13">
        <f t="shared" ref="U33:U37" si="7">R33/Q33-1</f>
        <v>8.9116983471197342E-2</v>
      </c>
    </row>
    <row r="34" spans="3:21" s="1" customFormat="1" ht="20.149999999999999" customHeight="1" x14ac:dyDescent="0.3">
      <c r="C34" s="12" t="s">
        <v>5</v>
      </c>
      <c r="E34" s="9" t="s">
        <v>6</v>
      </c>
      <c r="G34" s="10">
        <f t="shared" ref="G34:R34" si="8">G17/(G$25/100)</f>
        <v>52.251417903498933</v>
      </c>
      <c r="H34" s="10">
        <f t="shared" si="8"/>
        <v>52.649945566634869</v>
      </c>
      <c r="I34" s="10">
        <f t="shared" si="8"/>
        <v>56.999316050614837</v>
      </c>
      <c r="J34" s="10">
        <f t="shared" si="8"/>
        <v>57.797745265584055</v>
      </c>
      <c r="K34" s="10">
        <f t="shared" si="8"/>
        <v>56.731883871551247</v>
      </c>
      <c r="L34" s="10">
        <f t="shared" si="8"/>
        <v>58.262956663680733</v>
      </c>
      <c r="M34" s="10">
        <f t="shared" si="8"/>
        <v>63.001132271454601</v>
      </c>
      <c r="N34" s="10">
        <f t="shared" si="8"/>
        <v>65.129894421417859</v>
      </c>
      <c r="O34" s="10">
        <f t="shared" si="8"/>
        <v>67.489647505620013</v>
      </c>
      <c r="P34" s="10">
        <f t="shared" si="8"/>
        <v>68.941964643725115</v>
      </c>
      <c r="Q34" s="10">
        <f t="shared" si="8"/>
        <v>81.665140414491177</v>
      </c>
      <c r="R34" s="10">
        <f t="shared" si="8"/>
        <v>89.07628301698773</v>
      </c>
      <c r="T34" s="13">
        <f>R34/G34-1</f>
        <v>0.70476298234622403</v>
      </c>
      <c r="U34" s="13">
        <f t="shared" si="7"/>
        <v>9.0750380944443654E-2</v>
      </c>
    </row>
    <row r="35" spans="3:21" s="1" customFormat="1" ht="20.149999999999999" customHeight="1" x14ac:dyDescent="0.3">
      <c r="C35" s="8" t="s">
        <v>18</v>
      </c>
      <c r="E35" s="9" t="s">
        <v>6</v>
      </c>
      <c r="G35" s="10">
        <f t="shared" ref="G35:R35" si="9">G18/(G$25/100)</f>
        <v>531.21785511555879</v>
      </c>
      <c r="H35" s="10">
        <f t="shared" si="9"/>
        <v>533.69550429256321</v>
      </c>
      <c r="I35" s="10">
        <f t="shared" si="9"/>
        <v>526.82614531410297</v>
      </c>
      <c r="J35" s="10">
        <f t="shared" si="9"/>
        <v>526.50160739</v>
      </c>
      <c r="K35" s="10">
        <f t="shared" si="9"/>
        <v>524.54386304850789</v>
      </c>
      <c r="L35" s="10">
        <f t="shared" si="9"/>
        <v>538.08234555952265</v>
      </c>
      <c r="M35" s="10">
        <f t="shared" si="9"/>
        <v>567.5840436803428</v>
      </c>
      <c r="N35" s="10">
        <f t="shared" si="9"/>
        <v>588.36795098390667</v>
      </c>
      <c r="O35" s="10">
        <f t="shared" si="9"/>
        <v>614.51515051994147</v>
      </c>
      <c r="P35" s="10">
        <f t="shared" si="9"/>
        <v>563.26358432171469</v>
      </c>
      <c r="Q35" s="10">
        <f t="shared" si="9"/>
        <v>630.23883439420331</v>
      </c>
      <c r="R35" s="10">
        <f t="shared" si="9"/>
        <v>664.99699999999996</v>
      </c>
      <c r="T35" s="13">
        <f>R35/G35-1</f>
        <v>0.2518348048661494</v>
      </c>
      <c r="U35" s="13">
        <f t="shared" si="7"/>
        <v>5.5150783653639568E-2</v>
      </c>
    </row>
    <row r="36" spans="3:21" s="1" customFormat="1" ht="20.149999999999999" customHeight="1" x14ac:dyDescent="0.3">
      <c r="C36" s="8" t="s">
        <v>8</v>
      </c>
      <c r="E36" s="9" t="s">
        <v>6</v>
      </c>
      <c r="G36" s="10">
        <f t="shared" ref="G36:R36" si="10">G19/(G$25/100)</f>
        <v>648.45623601090972</v>
      </c>
      <c r="H36" s="10">
        <f t="shared" si="10"/>
        <v>645.07443149129824</v>
      </c>
      <c r="I36" s="10">
        <f t="shared" si="10"/>
        <v>633.74430289461509</v>
      </c>
      <c r="J36" s="10">
        <f t="shared" si="10"/>
        <v>632.78035109899997</v>
      </c>
      <c r="K36" s="10">
        <f t="shared" si="10"/>
        <v>633.35080981134672</v>
      </c>
      <c r="L36" s="10">
        <f t="shared" si="10"/>
        <v>651.58713674742046</v>
      </c>
      <c r="M36" s="10">
        <f t="shared" si="10"/>
        <v>683.35357624685651</v>
      </c>
      <c r="N36" s="10">
        <f t="shared" si="10"/>
        <v>704.88649675422187</v>
      </c>
      <c r="O36" s="10">
        <f t="shared" si="10"/>
        <v>731.71041076809752</v>
      </c>
      <c r="P36" s="10">
        <f t="shared" si="10"/>
        <v>667.22715038744548</v>
      </c>
      <c r="Q36" s="10">
        <f t="shared" si="10"/>
        <v>740.52676990461327</v>
      </c>
      <c r="R36" s="10">
        <f t="shared" si="10"/>
        <v>771.5483999999999</v>
      </c>
      <c r="T36" s="13">
        <f>R36/G36-1</f>
        <v>0.18982339463078168</v>
      </c>
      <c r="U36" s="13">
        <f t="shared" si="7"/>
        <v>4.1891301376427714E-2</v>
      </c>
    </row>
    <row r="37" spans="3:21" s="1" customFormat="1" ht="20.149999999999999" customHeight="1" x14ac:dyDescent="0.3">
      <c r="C37" s="15" t="s">
        <v>19</v>
      </c>
      <c r="D37" s="16"/>
      <c r="E37" s="17" t="s">
        <v>6</v>
      </c>
      <c r="F37" s="17"/>
      <c r="G37" s="18">
        <f t="shared" ref="G37:R37" si="11">G20/(G$25/100)</f>
        <v>2368.9837752701842</v>
      </c>
      <c r="H37" s="18">
        <f t="shared" si="11"/>
        <v>2376.4038493396447</v>
      </c>
      <c r="I37" s="18">
        <f t="shared" si="11"/>
        <v>2390.1168423752338</v>
      </c>
      <c r="J37" s="18">
        <f t="shared" si="11"/>
        <v>2412.96072895</v>
      </c>
      <c r="K37" s="18">
        <f t="shared" si="11"/>
        <v>2439.8208682789846</v>
      </c>
      <c r="L37" s="18">
        <f t="shared" si="11"/>
        <v>2466.5362541139207</v>
      </c>
      <c r="M37" s="18">
        <f t="shared" si="11"/>
        <v>2523.06167310195</v>
      </c>
      <c r="N37" s="18">
        <f t="shared" si="11"/>
        <v>2570.1190314792025</v>
      </c>
      <c r="O37" s="18">
        <f t="shared" si="11"/>
        <v>2617.4767801417761</v>
      </c>
      <c r="P37" s="18">
        <f t="shared" si="11"/>
        <v>2420.1194167015506</v>
      </c>
      <c r="Q37" s="18">
        <f t="shared" si="11"/>
        <v>2575.8527989911031</v>
      </c>
      <c r="R37" s="18">
        <f t="shared" si="11"/>
        <v>2639.0920000000001</v>
      </c>
      <c r="T37" s="13">
        <f>R37/G37-1</f>
        <v>0.11401860474920733</v>
      </c>
      <c r="U37" s="13">
        <f t="shared" si="7"/>
        <v>2.4550782185094766E-2</v>
      </c>
    </row>
    <row r="38" spans="3:21" s="1" customFormat="1" ht="20.149999999999999" customHeight="1" x14ac:dyDescent="0.3">
      <c r="C38" s="19" t="s">
        <v>21</v>
      </c>
      <c r="D38" s="20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T38" s="21"/>
      <c r="U38" s="21"/>
    </row>
    <row r="39" spans="3:21" s="1" customFormat="1" ht="20.149999999999999" customHeight="1" x14ac:dyDescent="0.3">
      <c r="C39" s="8" t="s">
        <v>34</v>
      </c>
      <c r="E39" s="9" t="s">
        <v>22</v>
      </c>
      <c r="F39" s="9"/>
      <c r="G39" s="22">
        <f t="shared" ref="G39:Q39" si="12">G33/G36</f>
        <v>8.9984175563918606E-2</v>
      </c>
      <c r="H39" s="22">
        <f t="shared" si="12"/>
        <v>9.4178980627172046E-2</v>
      </c>
      <c r="I39" s="22">
        <f t="shared" si="12"/>
        <v>0.10046720814454167</v>
      </c>
      <c r="J39" s="22">
        <f t="shared" si="12"/>
        <v>0.10234864418201173</v>
      </c>
      <c r="K39" s="22">
        <f t="shared" si="12"/>
        <v>0.1019820080607841</v>
      </c>
      <c r="L39" s="22">
        <f t="shared" si="12"/>
        <v>0.10166184930697965</v>
      </c>
      <c r="M39" s="22">
        <f t="shared" si="12"/>
        <v>0.10350504402259175</v>
      </c>
      <c r="N39" s="22">
        <f t="shared" si="12"/>
        <v>0.10321437966075023</v>
      </c>
      <c r="O39" s="22">
        <f t="shared" si="12"/>
        <v>0.10448523412323386</v>
      </c>
      <c r="P39" s="22">
        <f t="shared" si="12"/>
        <v>0.11486221619917174</v>
      </c>
      <c r="Q39" s="22">
        <f t="shared" si="12"/>
        <v>0.12386545292424649</v>
      </c>
      <c r="R39" s="23">
        <f>R33/R36</f>
        <v>0.12947988745748162</v>
      </c>
      <c r="T39" s="13">
        <f>R39/G39-1</f>
        <v>0.43891841699997536</v>
      </c>
      <c r="U39" s="13">
        <f t="shared" si="0"/>
        <v>4.5326880100045486E-2</v>
      </c>
    </row>
    <row r="40" spans="3:21" s="1" customFormat="1" ht="20.149999999999999" customHeight="1" x14ac:dyDescent="0.3">
      <c r="C40" s="15" t="s">
        <v>23</v>
      </c>
      <c r="D40" s="16"/>
      <c r="E40" s="17" t="s">
        <v>6</v>
      </c>
      <c r="F40" s="17"/>
      <c r="G40" s="24">
        <f t="shared" ref="G40:Q40" si="13">G33/G37</f>
        <v>2.4631152140359672E-2</v>
      </c>
      <c r="H40" s="24">
        <f t="shared" si="13"/>
        <v>2.5564868699983336E-2</v>
      </c>
      <c r="I40" s="24">
        <f t="shared" si="13"/>
        <v>2.6639082935400224E-2</v>
      </c>
      <c r="J40" s="24">
        <f t="shared" si="13"/>
        <v>2.6840142992373587E-2</v>
      </c>
      <c r="K40" s="24">
        <f t="shared" si="13"/>
        <v>2.6473413778547623E-2</v>
      </c>
      <c r="L40" s="24">
        <f t="shared" si="13"/>
        <v>2.6856103653817662E-2</v>
      </c>
      <c r="M40" s="24">
        <f t="shared" si="13"/>
        <v>2.803361596209716E-2</v>
      </c>
      <c r="N40" s="24">
        <f t="shared" si="13"/>
        <v>2.830780271365621E-2</v>
      </c>
      <c r="O40" s="24">
        <f t="shared" si="13"/>
        <v>2.9208638701036044E-2</v>
      </c>
      <c r="P40" s="24">
        <f t="shared" si="13"/>
        <v>3.1667523789472241E-2</v>
      </c>
      <c r="Q40" s="24">
        <f t="shared" si="13"/>
        <v>3.5609831350879535E-2</v>
      </c>
      <c r="R40" s="25">
        <f>R33/R37</f>
        <v>3.7853928548152171E-2</v>
      </c>
      <c r="T40" s="26">
        <f>R40/G40-1</f>
        <v>0.53683142113868731</v>
      </c>
      <c r="U40" s="26">
        <f t="shared" si="0"/>
        <v>6.3019034691867759E-2</v>
      </c>
    </row>
    <row r="41" spans="3:21" x14ac:dyDescent="0.3">
      <c r="C41" s="1" t="s">
        <v>35</v>
      </c>
    </row>
    <row r="42" spans="3:21" x14ac:dyDescent="0.3">
      <c r="R42" s="27"/>
    </row>
    <row r="43" spans="3:21" x14ac:dyDescent="0.3">
      <c r="C43" s="1" t="s">
        <v>24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</sheetData>
  <mergeCells count="1">
    <mergeCell ref="C2:U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20" ma:contentTypeDescription="Crée un document." ma:contentTypeScope="" ma:versionID="183fda781c77fc0b14176d96d6a19ac2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c0560ee6312126af7bf5ba8cdb680385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b6b646-3ed7-48ad-b39c-bbf27f50b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fd0a5eb-5bd5-4419-8c56-9da7f185a722}" ma:internalName="TaxCatchAll" ma:showField="CatchAllData" ma:web="2a193445-8f29-4d28-b3a3-ce6182a98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d25fa36-6e92-4a8c-bcd7-8d2e2e5dc1cc">
      <Terms xmlns="http://schemas.microsoft.com/office/infopath/2007/PartnerControls"/>
    </lcf76f155ced4ddcb4097134ff3c332f>
    <_ip_UnifiedCompliancePolicyProperties xmlns="http://schemas.microsoft.com/sharepoint/v3" xsi:nil="true"/>
    <TaxCatchAll xmlns="2a193445-8f29-4d28-b3a3-ce6182a987ad" xsi:nil="true"/>
  </documentManagement>
</p:properties>
</file>

<file path=customXml/itemProps1.xml><?xml version="1.0" encoding="utf-8"?>
<ds:datastoreItem xmlns:ds="http://schemas.openxmlformats.org/officeDocument/2006/customXml" ds:itemID="{C76B1970-9967-4E67-AA43-3F4FF5375E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7F1301-C1D0-4C4A-AE9E-4C117B70848C}"/>
</file>

<file path=customXml/itemProps3.xml><?xml version="1.0" encoding="utf-8"?>
<ds:datastoreItem xmlns:ds="http://schemas.openxmlformats.org/officeDocument/2006/customXml" ds:itemID="{7F9B116B-CE74-4798-8194-1E3D331878F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d25fa36-6e92-4a8c-bcd7-8d2e2e5dc1cc"/>
    <ds:schemaRef ds:uri="2a193445-8f29-4d28-b3a3-ce6182a987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LEDEZ</dc:creator>
  <cp:lastModifiedBy>Maxime LEDEZ</cp:lastModifiedBy>
  <dcterms:created xsi:type="dcterms:W3CDTF">2024-01-09T09:49:18Z</dcterms:created>
  <dcterms:modified xsi:type="dcterms:W3CDTF">2024-01-23T14:03:51Z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  <property fmtid="{D5CDD505-2E9C-101B-9397-08002B2CF9AE}" pid="3" name="MediaServiceImageTags">
    <vt:lpwstr/>
  </property>
</Properties>
</file>