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i4ce.sharepoint.com/Documents partages/71 - Poleco/C - Eco INTER/2025 EMDEs financing needs/Work phase 2/4. Publication/"/>
    </mc:Choice>
  </mc:AlternateContent>
  <xr:revisionPtr revIDLastSave="0" documentId="8_{BB970F3C-1620-4E5F-BF97-D88BB4E15E69}" xr6:coauthVersionLast="47" xr6:coauthVersionMax="47" xr10:uidLastSave="{00000000-0000-0000-0000-000000000000}"/>
  <bookViews>
    <workbookView xWindow="-120" yWindow="-120" windowWidth="29040" windowHeight="17640" firstSheet="1" activeTab="1" xr2:uid="{7E11697D-97CA-4F7B-A4BA-42B6496962A7}"/>
  </bookViews>
  <sheets>
    <sheet name="WACC estimate" sheetId="27" r:id="rId1"/>
    <sheet name="Financing costs estimate" sheetId="2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8" l="1"/>
  <c r="D23" i="28"/>
  <c r="E52" i="28"/>
  <c r="D52" i="28"/>
  <c r="E22" i="28"/>
  <c r="D22" i="28"/>
  <c r="E21" i="28"/>
  <c r="D21" i="28"/>
  <c r="C51" i="27"/>
  <c r="C40" i="27"/>
  <c r="E55" i="28"/>
  <c r="E56" i="28" s="1"/>
  <c r="D55" i="28"/>
  <c r="D56" i="28" s="1"/>
</calcChain>
</file>

<file path=xl/sharedStrings.xml><?xml version="1.0" encoding="utf-8"?>
<sst xmlns="http://schemas.openxmlformats.org/spreadsheetml/2006/main" count="103" uniqueCount="82">
  <si>
    <t>Annex - Unlocking Capital for Climate Adaptation: how financing costs exacerbate needs, and ways to address them in EMDEs</t>
  </si>
  <si>
    <t>Link to the report</t>
  </si>
  <si>
    <t>Estimating projects' WACC: method and sources</t>
  </si>
  <si>
    <t>To estimate projects' WACC, we used the formula:</t>
  </si>
  <si>
    <r>
      <t xml:space="preserve">where </t>
    </r>
    <r>
      <rPr>
        <i/>
        <sz val="11"/>
        <color theme="1"/>
        <rFont val="Aptos Narrow"/>
        <family val="2"/>
        <scheme val="minor"/>
      </rPr>
      <t>D</t>
    </r>
    <r>
      <rPr>
        <sz val="11"/>
        <color theme="1"/>
        <rFont val="Aptos Narrow"/>
        <family val="2"/>
        <scheme val="minor"/>
      </rPr>
      <t xml:space="preserve"> and </t>
    </r>
    <r>
      <rPr>
        <i/>
        <sz val="11"/>
        <color theme="1"/>
        <rFont val="Aptos Narrow"/>
        <family val="2"/>
        <scheme val="minor"/>
      </rPr>
      <t>E</t>
    </r>
    <r>
      <rPr>
        <sz val="11"/>
        <color theme="1"/>
        <rFont val="Aptos Narrow"/>
        <family val="2"/>
        <scheme val="minor"/>
      </rPr>
      <t xml:space="preserve"> are debt and equity,         and        are their respective costs, and </t>
    </r>
    <r>
      <rPr>
        <i/>
        <sz val="11"/>
        <color theme="1"/>
        <rFont val="Aptos Narrow"/>
        <family val="2"/>
        <scheme val="minor"/>
      </rPr>
      <t>t</t>
    </r>
    <r>
      <rPr>
        <sz val="11"/>
        <color theme="1"/>
        <rFont val="Aptos Narrow"/>
        <family val="2"/>
        <scheme val="minor"/>
      </rPr>
      <t xml:space="preserve"> is the corporate tax rate. </t>
    </r>
  </si>
  <si>
    <t>The debt-to-equity ratio of each project is derived from its financing mix, sourced from project documentation.</t>
  </si>
  <si>
    <r>
      <t>The cost of debt (before or after tax) is sourced from project documentation, where available</t>
    </r>
    <r>
      <rPr>
        <vertAlign val="superscript"/>
        <sz val="11"/>
        <color theme="1"/>
        <rFont val="Aptos Narrow"/>
        <family val="2"/>
        <scheme val="minor"/>
      </rPr>
      <t>1</t>
    </r>
    <r>
      <rPr>
        <sz val="11"/>
        <color theme="1"/>
        <rFont val="Aptos Narrow"/>
        <family val="2"/>
        <scheme val="minor"/>
      </rPr>
      <t>.</t>
    </r>
  </si>
  <si>
    <t>The cost of equity is estimated with the Capital Asset Pricing Model (CAPM).</t>
  </si>
  <si>
    <t>The CAPM formula is:</t>
  </si>
  <si>
    <t>where         is the risk-free rate</t>
  </si>
  <si>
    <t xml:space="preserve">                     is the market premium, which corresponds to the difference between market returns and the risk-free rate </t>
  </si>
  <si>
    <t xml:space="preserve">                     measures the volatility of a share relative to market volatility</t>
  </si>
  <si>
    <t xml:space="preserve">                     is the specific risk premium</t>
  </si>
  <si>
    <t>To estimate the cost of equity in EMDEs, we rely on data to estimate the cost of equity in the US, to which we add a country-risk premium specific to the country considered.</t>
  </si>
  <si>
    <t>We use data from Aswath Damodaran (https://pages.stern.nyu.edu/~adamodar/New_Home_Page/home.htm).</t>
  </si>
  <si>
    <t>Example: Project 1. As-Samra Wastewater Reuse Plant Expansion, Jordan</t>
  </si>
  <si>
    <t>Cost of equity:</t>
  </si>
  <si>
    <t>Comments</t>
  </si>
  <si>
    <t>Risk-free rate</t>
  </si>
  <si>
    <t>US Long Term Treasury bond rate (source: Damodaran data, Costs of Capital by Industry Sector in the US, 2026)</t>
  </si>
  <si>
    <t>Market premium</t>
  </si>
  <si>
    <t>US Equity Risk Premium (source: Damodaran data, Costs of Capital by Industry Sector in the US, 2026)</t>
  </si>
  <si>
    <t>Country risk premium</t>
  </si>
  <si>
    <t>Jordan risk premium (source: Damodaran data, Country Risk Premium 2026)</t>
  </si>
  <si>
    <t>Beta</t>
  </si>
  <si>
    <t>Calculated based on an analysis of comparable firms (source: Damodaran data, Costs of Capital by Industry Sector in the US, 2026)</t>
  </si>
  <si>
    <t>Specific risk premium</t>
  </si>
  <si>
    <t>Simplified assumption taking into account the scale of the projects and the low probability of non-completion</t>
  </si>
  <si>
    <t>Cost of equity</t>
  </si>
  <si>
    <t>Debt-to-equity ratio:</t>
  </si>
  <si>
    <t>Debt</t>
  </si>
  <si>
    <t>Equity</t>
  </si>
  <si>
    <t>Grant - international</t>
  </si>
  <si>
    <t>Grant - domestic</t>
  </si>
  <si>
    <t>Cost of debt:</t>
  </si>
  <si>
    <t xml:space="preserve">Averaged interest-rate </t>
  </si>
  <si>
    <t>Simplified assumption based on project documentation (source: Cities Climate Finance Leadership Alliance)</t>
  </si>
  <si>
    <t>WACC estimate</t>
  </si>
  <si>
    <r>
      <rPr>
        <vertAlign val="superscript"/>
        <sz val="11"/>
        <color theme="1"/>
        <rFont val="Aptos Narrow"/>
        <family val="2"/>
        <scheme val="minor"/>
      </rPr>
      <t>1</t>
    </r>
    <r>
      <rPr>
        <sz val="11"/>
        <color theme="1"/>
        <rFont val="Aptos Narrow"/>
        <family val="2"/>
        <scheme val="minor"/>
      </rPr>
      <t xml:space="preserve"> The limited data on the level of concessionality and lending terms of concessional loans was the main limit to the estimation of projects' WACC. In most cases, for case studies</t>
    </r>
  </si>
  <si>
    <t xml:space="preserve">relying primarily on concessional loans, information on projects’ effective interest rates and repayment schedules was not available, making it impossible to accurately assess </t>
  </si>
  <si>
    <t>the cost of debt. For example, in Project 5, which is financed almost entirely through a concessional loan, the project’s WACC depends largely on the conditions attached to this</t>
  </si>
  <si>
    <t>financing. This limitation prevented the calculation of reliable WACC estimates for most of the case studies.</t>
  </si>
  <si>
    <t>Estimating Project 1's financing costs</t>
  </si>
  <si>
    <t>We estimate Project 1's financing costs based on two scenarios: one using the project's actual financing structure, which comprises 50.4% in grants, and the other using a hypothetical financing structure with no grants.</t>
  </si>
  <si>
    <t>In the second scenario with no grants, the grants and part of the debt of the first scenario are replaced by equity. Since concessional finance reduces the need for more expensive equity, a decrease in grants implies an increase in the equity share.</t>
  </si>
  <si>
    <t>In the second scenario, a debt ratio of approximately 40% is assumed, based on an analysis of comparable firms, building on data in EMDEs from Damodaran (source: Costs of Capital by Industry Sector in EMDEs, 2026).</t>
  </si>
  <si>
    <t>Main data set:</t>
  </si>
  <si>
    <t>(unit)</t>
  </si>
  <si>
    <t>With grants</t>
  </si>
  <si>
    <t>Without grants</t>
  </si>
  <si>
    <t>Total CAPEX</t>
  </si>
  <si>
    <t>USD millions</t>
  </si>
  <si>
    <t>%</t>
  </si>
  <si>
    <t>"</t>
  </si>
  <si>
    <t>Cost of debt</t>
  </si>
  <si>
    <t>WACC</t>
  </si>
  <si>
    <t>Loan tenor</t>
  </si>
  <si>
    <t>years</t>
  </si>
  <si>
    <t>Construction period</t>
  </si>
  <si>
    <t>Data on the financing structure and costs of equity and debt is detailed in the WACC estimation tab.</t>
  </si>
  <si>
    <t>Data on loan tenor and construction period are based on project documentation (source: Cities Climate Finance Leadership Alliance)</t>
  </si>
  <si>
    <t>Method and assumptions:</t>
  </si>
  <si>
    <t>We chose to estimate the project's financing costs over the loan duration (13 years). The loan duration can be divided into two phases: the construction phase (3 years) and the operations phase (10 years).</t>
  </si>
  <si>
    <t>To estimate the project's total financing costs, we calculate separately:</t>
  </si>
  <si>
    <t>- the interest on debt during construction</t>
  </si>
  <si>
    <t>- the equity return requirement during construction</t>
  </si>
  <si>
    <t>- the interest on debt post-construction, during operations</t>
  </si>
  <si>
    <t>- the equity return requirement post-construction, during operations</t>
  </si>
  <si>
    <t>Some of the key assumptions used to calculate the financing costs are:</t>
  </si>
  <si>
    <t>- CAPEX is drawn linearly over the construction period</t>
  </si>
  <si>
    <t>- debt and equity are drawn proportionally to their shares</t>
  </si>
  <si>
    <t>- interest and equity return are calculated annually</t>
  </si>
  <si>
    <t>- no capital repayment is included during construction</t>
  </si>
  <si>
    <t>- repayment during operations is made in equal annual instalments of the capital (straight-line amortisation)</t>
  </si>
  <si>
    <t>- we do not discount costs over time</t>
  </si>
  <si>
    <t>Results:</t>
  </si>
  <si>
    <t>Building on the data and method detailed above, we estimate the following financing costs over loan duration, with and without grants (without discounting).</t>
  </si>
  <si>
    <t>CAPEX</t>
  </si>
  <si>
    <t>Total debt cost</t>
  </si>
  <si>
    <t>Total equity cost</t>
  </si>
  <si>
    <t>Total financing costs</t>
  </si>
  <si>
    <t>Financing costs/CAPEX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</si>
</sst>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16">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1"/>
      <name val="Aptos Narrow"/>
      <family val="2"/>
      <scheme val="minor"/>
    </font>
    <font>
      <b/>
      <sz val="11"/>
      <name val="Aptos Narrow"/>
      <family val="2"/>
      <scheme val="minor"/>
    </font>
    <font>
      <u/>
      <sz val="12"/>
      <color theme="10"/>
      <name val="Aptos Narrow"/>
      <family val="2"/>
      <scheme val="minor"/>
    </font>
    <font>
      <u/>
      <sz val="11"/>
      <color theme="1"/>
      <name val="Aptos Narrow"/>
      <family val="2"/>
      <scheme val="minor"/>
    </font>
    <font>
      <i/>
      <sz val="11"/>
      <color theme="1"/>
      <name val="Aptos Narrow"/>
      <family val="2"/>
      <scheme val="minor"/>
    </font>
    <font>
      <b/>
      <sz val="16"/>
      <color theme="1"/>
      <name val="Aptos Narrow"/>
      <family val="2"/>
      <scheme val="minor"/>
    </font>
    <font>
      <sz val="11"/>
      <color theme="1"/>
      <name val="Calibri"/>
      <family val="2"/>
    </font>
    <font>
      <vertAlign val="superscript"/>
      <sz val="11"/>
      <color theme="1"/>
      <name val="Aptos Narrow"/>
      <family val="2"/>
      <scheme val="minor"/>
    </font>
    <font>
      <u/>
      <sz val="11"/>
      <color theme="10"/>
      <name val="Aptos Narrow"/>
      <family val="2"/>
      <scheme val="minor"/>
    </font>
    <font>
      <sz val="11"/>
      <color rgb="FF0000CC"/>
      <name val="Aptos Narrow"/>
      <family val="2"/>
      <scheme val="minor"/>
    </font>
    <font>
      <b/>
      <sz val="11"/>
      <color rgb="FF0000CC"/>
      <name val="Aptos Narrow"/>
      <family val="2"/>
      <scheme val="minor"/>
    </font>
  </fonts>
  <fills count="2">
    <fill>
      <patternFill patternType="none"/>
    </fill>
    <fill>
      <patternFill patternType="gray125"/>
    </fill>
  </fills>
  <borders count="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cellStyleXfs>
  <cellXfs count="48">
    <xf numFmtId="0" fontId="0" fillId="0" borderId="0" xfId="0"/>
    <xf numFmtId="0" fontId="3" fillId="0" borderId="0" xfId="0" applyFont="1"/>
    <xf numFmtId="164" fontId="0" fillId="0" borderId="0" xfId="1" applyNumberFormat="1" applyFont="1"/>
    <xf numFmtId="0" fontId="2" fillId="0" borderId="0" xfId="0" applyFont="1"/>
    <xf numFmtId="9" fontId="0" fillId="0" borderId="0" xfId="1" applyFont="1"/>
    <xf numFmtId="0" fontId="0" fillId="0" borderId="0" xfId="1" applyNumberFormat="1" applyFont="1"/>
    <xf numFmtId="0" fontId="8" fillId="0" borderId="0" xfId="0" applyFont="1"/>
    <xf numFmtId="0" fontId="2" fillId="0" borderId="0" xfId="0" applyFont="1" applyAlignment="1">
      <alignment vertical="center"/>
    </xf>
    <xf numFmtId="0" fontId="0" fillId="0" borderId="0" xfId="0" applyAlignment="1">
      <alignment horizontal="left" indent="1"/>
    </xf>
    <xf numFmtId="0" fontId="2" fillId="0" borderId="0" xfId="0" applyFont="1" applyAlignment="1">
      <alignment horizontal="left" vertical="center" indent="2"/>
    </xf>
    <xf numFmtId="9" fontId="2" fillId="0" borderId="0" xfId="1" applyFont="1"/>
    <xf numFmtId="164" fontId="0" fillId="0" borderId="0" xfId="0" applyNumberFormat="1"/>
    <xf numFmtId="0" fontId="0" fillId="0" borderId="0" xfId="0" applyAlignment="1">
      <alignment horizontal="center"/>
    </xf>
    <xf numFmtId="1" fontId="0" fillId="0" borderId="0" xfId="0" applyNumberFormat="1"/>
    <xf numFmtId="0" fontId="10" fillId="0" borderId="0" xfId="0" applyFont="1"/>
    <xf numFmtId="0" fontId="11" fillId="0" borderId="0" xfId="0" applyFont="1" applyAlignment="1">
      <alignment horizontal="justify" vertical="center"/>
    </xf>
    <xf numFmtId="0" fontId="0" fillId="0" borderId="4" xfId="0" applyBorder="1"/>
    <xf numFmtId="49" fontId="6" fillId="0" borderId="0" xfId="0" quotePrefix="1" applyNumberFormat="1" applyFont="1" applyAlignment="1">
      <alignment horizontal="left"/>
    </xf>
    <xf numFmtId="0" fontId="0" fillId="0" borderId="0" xfId="0" applyAlignment="1">
      <alignment horizontal="left" indent="2"/>
    </xf>
    <xf numFmtId="49" fontId="5" fillId="0" borderId="0" xfId="0" quotePrefix="1" applyNumberFormat="1" applyFont="1" applyAlignment="1">
      <alignment horizontal="left" indent="2"/>
    </xf>
    <xf numFmtId="49" fontId="5" fillId="0" borderId="0" xfId="0" quotePrefix="1" applyNumberFormat="1" applyFont="1" applyAlignment="1">
      <alignment horizontal="left"/>
    </xf>
    <xf numFmtId="164" fontId="5" fillId="0" borderId="0" xfId="1" quotePrefix="1" applyNumberFormat="1" applyFont="1" applyAlignment="1">
      <alignment horizontal="right" indent="1"/>
    </xf>
    <xf numFmtId="164" fontId="6" fillId="0" borderId="0" xfId="1" quotePrefix="1" applyNumberFormat="1" applyFont="1" applyAlignment="1">
      <alignment horizontal="right" indent="1"/>
    </xf>
    <xf numFmtId="166" fontId="0" fillId="0" borderId="0" xfId="0" applyNumberFormat="1"/>
    <xf numFmtId="0" fontId="0" fillId="0" borderId="0" xfId="0" quotePrefix="1" applyAlignment="1">
      <alignment horizontal="left" indent="2"/>
    </xf>
    <xf numFmtId="0" fontId="8" fillId="0" borderId="0" xfId="0" applyFont="1" applyAlignment="1">
      <alignment horizontal="left"/>
    </xf>
    <xf numFmtId="0" fontId="0" fillId="0" borderId="2" xfId="0" applyBorder="1"/>
    <xf numFmtId="0" fontId="0" fillId="0" borderId="2" xfId="0" applyBorder="1" applyAlignment="1">
      <alignment horizontal="center"/>
    </xf>
    <xf numFmtId="0" fontId="0" fillId="0" borderId="1" xfId="0" applyBorder="1" applyAlignment="1">
      <alignment horizontal="center"/>
    </xf>
    <xf numFmtId="164" fontId="0" fillId="0" borderId="3" xfId="1" applyNumberFormat="1" applyFont="1" applyBorder="1"/>
    <xf numFmtId="9" fontId="2" fillId="0" borderId="3" xfId="1" applyFont="1" applyBorder="1"/>
    <xf numFmtId="0" fontId="2" fillId="0" borderId="0" xfId="0" applyFont="1" applyAlignment="1">
      <alignment horizontal="center"/>
    </xf>
    <xf numFmtId="0" fontId="13" fillId="0" borderId="0" xfId="6"/>
    <xf numFmtId="164" fontId="14" fillId="0" borderId="0" xfId="0" applyNumberFormat="1" applyFont="1" applyAlignment="1">
      <alignment horizontal="right" indent="1"/>
    </xf>
    <xf numFmtId="165" fontId="14" fillId="0" borderId="0" xfId="0" applyNumberFormat="1" applyFont="1" applyAlignment="1">
      <alignment horizontal="right" indent="1"/>
    </xf>
    <xf numFmtId="164" fontId="14" fillId="0" borderId="0" xfId="1" applyNumberFormat="1" applyFont="1" applyAlignment="1">
      <alignment horizontal="right" indent="1"/>
    </xf>
    <xf numFmtId="164" fontId="14" fillId="0" borderId="0" xfId="1" quotePrefix="1" applyNumberFormat="1" applyFont="1" applyAlignment="1">
      <alignment horizontal="right" indent="1"/>
    </xf>
    <xf numFmtId="0" fontId="14" fillId="0" borderId="3" xfId="0" applyFont="1" applyBorder="1"/>
    <xf numFmtId="0" fontId="14" fillId="0" borderId="0" xfId="0" applyFont="1"/>
    <xf numFmtId="9" fontId="15" fillId="0" borderId="3" xfId="1" applyFont="1" applyBorder="1"/>
    <xf numFmtId="9" fontId="15" fillId="0" borderId="0" xfId="1" applyFont="1"/>
    <xf numFmtId="43" fontId="15" fillId="0" borderId="0" xfId="5" applyFont="1"/>
    <xf numFmtId="165" fontId="0" fillId="0" borderId="3" xfId="0" applyNumberFormat="1" applyBorder="1"/>
    <xf numFmtId="165" fontId="0" fillId="0" borderId="0" xfId="0" applyNumberFormat="1"/>
    <xf numFmtId="165" fontId="2" fillId="0" borderId="3" xfId="0" applyNumberFormat="1" applyFont="1" applyBorder="1"/>
    <xf numFmtId="165" fontId="2" fillId="0" borderId="0" xfId="0" applyNumberFormat="1" applyFont="1"/>
    <xf numFmtId="0" fontId="5" fillId="0" borderId="3" xfId="0" applyFont="1" applyBorder="1"/>
    <xf numFmtId="0" fontId="5" fillId="0" borderId="0" xfId="0" applyFont="1"/>
  </cellXfs>
  <cellStyles count="7">
    <cellStyle name="Lien hypertexte" xfId="6" builtinId="8"/>
    <cellStyle name="Lien hypertexte 2" xfId="3" xr:uid="{B0CBDA71-559E-499A-893B-FF157490799B}"/>
    <cellStyle name="Milliers" xfId="5" builtinId="3"/>
    <cellStyle name="Normal" xfId="0" builtinId="0"/>
    <cellStyle name="Normal 2" xfId="2" xr:uid="{5A0E1063-06B5-40A6-83B4-BCE6877796CF}"/>
    <cellStyle name="Pourcentage" xfId="1" builtinId="5"/>
    <cellStyle name="Pourcentage 2" xfId="4" xr:uid="{2418531C-28C4-461C-94F7-7C86D09C735F}"/>
  </cellStyles>
  <dxfs count="0"/>
  <tableStyles count="0" defaultTableStyle="TableStyleMedium2" defaultPivotStyle="PivotStyleLight16"/>
  <colors>
    <mruColors>
      <color rgb="FF0000CC"/>
      <color rgb="FF0000FF"/>
      <color rgb="FF3BB3A5"/>
      <color rgb="FF7ED4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4</xdr:row>
      <xdr:rowOff>46270</xdr:rowOff>
    </xdr:to>
    <xdr:pic>
      <xdr:nvPicPr>
        <xdr:cNvPr id="4" name="Image 3">
          <a:extLst>
            <a:ext uri="{FF2B5EF4-FFF2-40B4-BE49-F238E27FC236}">
              <a16:creationId xmlns:a16="http://schemas.microsoft.com/office/drawing/2014/main" id="{3D7AEE85-5DCE-4873-A3DA-506D1A702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1050" cy="884470"/>
        </a:xfrm>
        <a:prstGeom prst="rect">
          <a:avLst/>
        </a:prstGeom>
      </xdr:spPr>
    </xdr:pic>
    <xdr:clientData/>
  </xdr:twoCellAnchor>
  <xdr:twoCellAnchor>
    <xdr:from>
      <xdr:col>2</xdr:col>
      <xdr:colOff>47625</xdr:colOff>
      <xdr:row>9</xdr:row>
      <xdr:rowOff>114300</xdr:rowOff>
    </xdr:from>
    <xdr:to>
      <xdr:col>4</xdr:col>
      <xdr:colOff>609600</xdr:colOff>
      <xdr:row>11</xdr:row>
      <xdr:rowOff>66675</xdr:rowOff>
    </xdr:to>
    <xdr:pic>
      <xdr:nvPicPr>
        <xdr:cNvPr id="5" name="Image 4">
          <a:extLst>
            <a:ext uri="{FF2B5EF4-FFF2-40B4-BE49-F238E27FC236}">
              <a16:creationId xmlns:a16="http://schemas.microsoft.com/office/drawing/2014/main" id="{E5524725-06EB-9B1D-DED0-7A65CB42E2B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0750" y="1914525"/>
          <a:ext cx="20859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609600</xdr:colOff>
      <xdr:row>12</xdr:row>
      <xdr:rowOff>9525</xdr:rowOff>
    </xdr:from>
    <xdr:to>
      <xdr:col>3</xdr:col>
      <xdr:colOff>9525</xdr:colOff>
      <xdr:row>12</xdr:row>
      <xdr:rowOff>171450</xdr:rowOff>
    </xdr:to>
    <xdr:pic>
      <xdr:nvPicPr>
        <xdr:cNvPr id="8" name="Image 7">
          <a:extLst>
            <a:ext uri="{FF2B5EF4-FFF2-40B4-BE49-F238E27FC236}">
              <a16:creationId xmlns:a16="http://schemas.microsoft.com/office/drawing/2014/main" id="{59B7896C-9FF1-2447-8D9F-935A0E01F22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05125" y="238125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342900</xdr:colOff>
      <xdr:row>12</xdr:row>
      <xdr:rowOff>19050</xdr:rowOff>
    </xdr:from>
    <xdr:to>
      <xdr:col>3</xdr:col>
      <xdr:colOff>495300</xdr:colOff>
      <xdr:row>12</xdr:row>
      <xdr:rowOff>180975</xdr:rowOff>
    </xdr:to>
    <xdr:pic>
      <xdr:nvPicPr>
        <xdr:cNvPr id="9" name="Image 8">
          <a:extLst>
            <a:ext uri="{FF2B5EF4-FFF2-40B4-BE49-F238E27FC236}">
              <a16:creationId xmlns:a16="http://schemas.microsoft.com/office/drawing/2014/main" id="{22C4C1BB-FD2E-F99E-A288-E1EBFC1A698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0425" y="2390775"/>
          <a:ext cx="1524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20</xdr:row>
      <xdr:rowOff>9525</xdr:rowOff>
    </xdr:from>
    <xdr:to>
      <xdr:col>3</xdr:col>
      <xdr:colOff>533400</xdr:colOff>
      <xdr:row>21</xdr:row>
      <xdr:rowOff>9525</xdr:rowOff>
    </xdr:to>
    <xdr:pic>
      <xdr:nvPicPr>
        <xdr:cNvPr id="11" name="Image 10">
          <a:extLst>
            <a:ext uri="{FF2B5EF4-FFF2-40B4-BE49-F238E27FC236}">
              <a16:creationId xmlns:a16="http://schemas.microsoft.com/office/drawing/2014/main" id="{4516D915-F421-4DD5-BAF9-30916CCAD3F4}"/>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3050" y="3924300"/>
          <a:ext cx="1276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438150</xdr:colOff>
      <xdr:row>22</xdr:row>
      <xdr:rowOff>9525</xdr:rowOff>
    </xdr:from>
    <xdr:to>
      <xdr:col>1</xdr:col>
      <xdr:colOff>552450</xdr:colOff>
      <xdr:row>23</xdr:row>
      <xdr:rowOff>9525</xdr:rowOff>
    </xdr:to>
    <xdr:pic>
      <xdr:nvPicPr>
        <xdr:cNvPr id="12" name="Image 11">
          <a:extLst>
            <a:ext uri="{FF2B5EF4-FFF2-40B4-BE49-F238E27FC236}">
              <a16:creationId xmlns:a16="http://schemas.microsoft.com/office/drawing/2014/main" id="{860E19D9-BCCA-D762-CA53-DF49803087C9}"/>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0150" y="4305300"/>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419100</xdr:colOff>
      <xdr:row>23</xdr:row>
      <xdr:rowOff>0</xdr:rowOff>
    </xdr:from>
    <xdr:to>
      <xdr:col>1</xdr:col>
      <xdr:colOff>561975</xdr:colOff>
      <xdr:row>23</xdr:row>
      <xdr:rowOff>180975</xdr:rowOff>
    </xdr:to>
    <xdr:pic>
      <xdr:nvPicPr>
        <xdr:cNvPr id="13" name="Image 12">
          <a:extLst>
            <a:ext uri="{FF2B5EF4-FFF2-40B4-BE49-F238E27FC236}">
              <a16:creationId xmlns:a16="http://schemas.microsoft.com/office/drawing/2014/main" id="{10744829-EA00-2373-A897-A8E783BF52D4}"/>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4486275"/>
          <a:ext cx="142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409575</xdr:colOff>
      <xdr:row>25</xdr:row>
      <xdr:rowOff>0</xdr:rowOff>
    </xdr:from>
    <xdr:to>
      <xdr:col>1</xdr:col>
      <xdr:colOff>514350</xdr:colOff>
      <xdr:row>25</xdr:row>
      <xdr:rowOff>180975</xdr:rowOff>
    </xdr:to>
    <xdr:pic>
      <xdr:nvPicPr>
        <xdr:cNvPr id="14" name="Image 13">
          <a:extLst>
            <a:ext uri="{FF2B5EF4-FFF2-40B4-BE49-F238E27FC236}">
              <a16:creationId xmlns:a16="http://schemas.microsoft.com/office/drawing/2014/main" id="{08CEEC21-1F35-9BC9-7602-CE57FBF7962F}"/>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 y="4867275"/>
          <a:ext cx="1047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419100</xdr:colOff>
      <xdr:row>24</xdr:row>
      <xdr:rowOff>0</xdr:rowOff>
    </xdr:from>
    <xdr:to>
      <xdr:col>1</xdr:col>
      <xdr:colOff>504825</xdr:colOff>
      <xdr:row>24</xdr:row>
      <xdr:rowOff>180975</xdr:rowOff>
    </xdr:to>
    <xdr:pic>
      <xdr:nvPicPr>
        <xdr:cNvPr id="15" name="Image 14">
          <a:extLst>
            <a:ext uri="{FF2B5EF4-FFF2-40B4-BE49-F238E27FC236}">
              <a16:creationId xmlns:a16="http://schemas.microsoft.com/office/drawing/2014/main" id="{6B26A18C-669C-C7FA-8AAE-B6239B278EC6}"/>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4676775"/>
          <a:ext cx="857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40</xdr:row>
      <xdr:rowOff>95250</xdr:rowOff>
    </xdr:from>
    <xdr:to>
      <xdr:col>6</xdr:col>
      <xdr:colOff>76200</xdr:colOff>
      <xdr:row>46</xdr:row>
      <xdr:rowOff>99735</xdr:rowOff>
    </xdr:to>
    <xdr:pic>
      <xdr:nvPicPr>
        <xdr:cNvPr id="20" name="Image 19">
          <a:extLst>
            <a:ext uri="{FF2B5EF4-FFF2-40B4-BE49-F238E27FC236}">
              <a16:creationId xmlns:a16="http://schemas.microsoft.com/office/drawing/2014/main" id="{0996A4EE-E5B6-F5A1-F050-ED385C0BC96E}"/>
            </a:ext>
          </a:extLst>
        </xdr:cNvPr>
        <xdr:cNvPicPr>
          <a:picLocks noChangeAspect="1"/>
        </xdr:cNvPicPr>
      </xdr:nvPicPr>
      <xdr:blipFill rotWithShape="1">
        <a:blip xmlns:r="http://schemas.openxmlformats.org/officeDocument/2006/relationships" r:embed="rId10"/>
        <a:srcRect b="50215"/>
        <a:stretch>
          <a:fillRect/>
        </a:stretch>
      </xdr:blipFill>
      <xdr:spPr>
        <a:xfrm>
          <a:off x="3838575" y="7820025"/>
          <a:ext cx="1895475" cy="1147485"/>
        </a:xfrm>
        <a:prstGeom prst="rect">
          <a:avLst/>
        </a:prstGeom>
      </xdr:spPr>
    </xdr:pic>
    <xdr:clientData/>
  </xdr:twoCellAnchor>
  <xdr:twoCellAnchor editAs="oneCell">
    <xdr:from>
      <xdr:col>6</xdr:col>
      <xdr:colOff>66675</xdr:colOff>
      <xdr:row>40</xdr:row>
      <xdr:rowOff>47625</xdr:rowOff>
    </xdr:from>
    <xdr:to>
      <xdr:col>8</xdr:col>
      <xdr:colOff>666750</xdr:colOff>
      <xdr:row>46</xdr:row>
      <xdr:rowOff>94842</xdr:rowOff>
    </xdr:to>
    <xdr:pic>
      <xdr:nvPicPr>
        <xdr:cNvPr id="21" name="Image 20">
          <a:extLst>
            <a:ext uri="{FF2B5EF4-FFF2-40B4-BE49-F238E27FC236}">
              <a16:creationId xmlns:a16="http://schemas.microsoft.com/office/drawing/2014/main" id="{4F5F1127-E3E7-419E-B88D-640533D17887}"/>
            </a:ext>
          </a:extLst>
        </xdr:cNvPr>
        <xdr:cNvPicPr>
          <a:picLocks noChangeAspect="1"/>
        </xdr:cNvPicPr>
      </xdr:nvPicPr>
      <xdr:blipFill rotWithShape="1">
        <a:blip xmlns:r="http://schemas.openxmlformats.org/officeDocument/2006/relationships" r:embed="rId10"/>
        <a:srcRect t="51629" b="2290"/>
        <a:stretch>
          <a:fillRect/>
        </a:stretch>
      </xdr:blipFill>
      <xdr:spPr>
        <a:xfrm>
          <a:off x="5724525" y="7772400"/>
          <a:ext cx="2124075" cy="119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4</xdr:row>
      <xdr:rowOff>46270</xdr:rowOff>
    </xdr:to>
    <xdr:pic>
      <xdr:nvPicPr>
        <xdr:cNvPr id="2" name="Image 1">
          <a:extLst>
            <a:ext uri="{FF2B5EF4-FFF2-40B4-BE49-F238E27FC236}">
              <a16:creationId xmlns:a16="http://schemas.microsoft.com/office/drawing/2014/main" id="{035E5C88-4E9E-4C9B-910F-3F727A0E2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1050" cy="884470"/>
        </a:xfrm>
        <a:prstGeom prst="rect">
          <a:avLst/>
        </a:prstGeom>
      </xdr:spPr>
    </xdr:pic>
    <xdr:clientData/>
  </xdr:twoCellAnchor>
  <xdr:twoCellAnchor editAs="oneCell">
    <xdr:from>
      <xdr:col>6</xdr:col>
      <xdr:colOff>0</xdr:colOff>
      <xdr:row>50</xdr:row>
      <xdr:rowOff>0</xdr:rowOff>
    </xdr:from>
    <xdr:to>
      <xdr:col>10</xdr:col>
      <xdr:colOff>361949</xdr:colOff>
      <xdr:row>71</xdr:row>
      <xdr:rowOff>29441</xdr:rowOff>
    </xdr:to>
    <xdr:pic>
      <xdr:nvPicPr>
        <xdr:cNvPr id="3" name="Image 2">
          <a:extLst>
            <a:ext uri="{FF2B5EF4-FFF2-40B4-BE49-F238E27FC236}">
              <a16:creationId xmlns:a16="http://schemas.microsoft.com/office/drawing/2014/main" id="{C1B0AC5D-AB1B-AB42-14DC-EA7DCA10C8B4}"/>
            </a:ext>
          </a:extLst>
        </xdr:cNvPr>
        <xdr:cNvPicPr>
          <a:picLocks noChangeAspect="1"/>
        </xdr:cNvPicPr>
      </xdr:nvPicPr>
      <xdr:blipFill>
        <a:blip xmlns:r="http://schemas.openxmlformats.org/officeDocument/2006/relationships" r:embed="rId2"/>
        <a:stretch>
          <a:fillRect/>
        </a:stretch>
      </xdr:blipFill>
      <xdr:spPr>
        <a:xfrm>
          <a:off x="5581650" y="9610725"/>
          <a:ext cx="3409949" cy="402994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4ce.org/en/publication/unlocking-capital-climate-adaptation-financing-costs-exacerbate-needs-ways-address-emd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4ce.org/en/publication/unlocking-capital-climate-adaptation-financing-costs-exacerbate-needs-ways-address-em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777C-AAE8-4E5D-A0FF-F05527A67749}">
  <dimension ref="B4:M70"/>
  <sheetViews>
    <sheetView showGridLines="0" workbookViewId="0">
      <selection activeCell="H8" sqref="H8"/>
    </sheetView>
  </sheetViews>
  <sheetFormatPr defaultColWidth="11.42578125" defaultRowHeight="15"/>
  <cols>
    <col min="1" max="1" width="11.42578125" customWidth="1"/>
    <col min="2" max="2" width="23" customWidth="1"/>
    <col min="3" max="3" width="11.42578125" customWidth="1"/>
    <col min="5" max="5" width="16.140625" customWidth="1"/>
  </cols>
  <sheetData>
    <row r="4" spans="2:2" ht="21">
      <c r="B4" s="14" t="s">
        <v>0</v>
      </c>
    </row>
    <row r="5" spans="2:2">
      <c r="B5" s="32" t="s">
        <v>1</v>
      </c>
    </row>
    <row r="7" spans="2:2" ht="15.75">
      <c r="B7" s="1" t="s">
        <v>2</v>
      </c>
    </row>
    <row r="9" spans="2:2">
      <c r="B9" t="s">
        <v>3</v>
      </c>
    </row>
    <row r="13" spans="2:2">
      <c r="B13" t="s">
        <v>4</v>
      </c>
    </row>
    <row r="15" spans="2:2">
      <c r="B15" t="s">
        <v>5</v>
      </c>
    </row>
    <row r="16" spans="2:2" ht="16.5">
      <c r="B16" t="s">
        <v>6</v>
      </c>
    </row>
    <row r="17" spans="2:2">
      <c r="B17" t="s">
        <v>7</v>
      </c>
    </row>
    <row r="19" spans="2:2">
      <c r="B19" t="s">
        <v>8</v>
      </c>
    </row>
    <row r="23" spans="2:2">
      <c r="B23" t="s">
        <v>9</v>
      </c>
    </row>
    <row r="24" spans="2:2">
      <c r="B24" t="s">
        <v>10</v>
      </c>
    </row>
    <row r="25" spans="2:2">
      <c r="B25" t="s">
        <v>11</v>
      </c>
    </row>
    <row r="26" spans="2:2">
      <c r="B26" t="s">
        <v>12</v>
      </c>
    </row>
    <row r="28" spans="2:2">
      <c r="B28" t="s">
        <v>13</v>
      </c>
    </row>
    <row r="29" spans="2:2">
      <c r="B29" t="s">
        <v>14</v>
      </c>
    </row>
    <row r="32" spans="2:2">
      <c r="B32" s="3" t="s">
        <v>15</v>
      </c>
    </row>
    <row r="34" spans="2:4">
      <c r="B34" s="6" t="s">
        <v>16</v>
      </c>
      <c r="D34" s="20" t="s">
        <v>17</v>
      </c>
    </row>
    <row r="35" spans="2:4">
      <c r="B35" s="18" t="s">
        <v>18</v>
      </c>
      <c r="C35" s="33">
        <v>3.95E-2</v>
      </c>
      <c r="D35" t="s">
        <v>19</v>
      </c>
    </row>
    <row r="36" spans="2:4">
      <c r="B36" s="18" t="s">
        <v>20</v>
      </c>
      <c r="C36" s="33">
        <v>4.4600000000000001E-2</v>
      </c>
      <c r="D36" t="s">
        <v>21</v>
      </c>
    </row>
    <row r="37" spans="2:4">
      <c r="B37" s="18" t="s">
        <v>22</v>
      </c>
      <c r="C37" s="33">
        <v>4.6600000000000003E-2</v>
      </c>
      <c r="D37" t="s">
        <v>23</v>
      </c>
    </row>
    <row r="38" spans="2:4">
      <c r="B38" s="18" t="s">
        <v>24</v>
      </c>
      <c r="C38" s="34">
        <v>1.1077067232248703</v>
      </c>
      <c r="D38" t="s">
        <v>25</v>
      </c>
    </row>
    <row r="39" spans="2:4">
      <c r="B39" s="18" t="s">
        <v>26</v>
      </c>
      <c r="C39" s="35">
        <v>0</v>
      </c>
      <c r="D39" t="s">
        <v>27</v>
      </c>
    </row>
    <row r="40" spans="2:4">
      <c r="B40" s="19" t="s">
        <v>28</v>
      </c>
      <c r="C40" s="21">
        <f>C35+C36*C38+C37+C39</f>
        <v>0.13550371985582921</v>
      </c>
      <c r="D40" s="17"/>
    </row>
    <row r="42" spans="2:4">
      <c r="B42" s="6" t="s">
        <v>29</v>
      </c>
    </row>
    <row r="43" spans="2:4">
      <c r="B43" s="18" t="s">
        <v>30</v>
      </c>
      <c r="C43" s="36">
        <v>0.45700000000000002</v>
      </c>
    </row>
    <row r="44" spans="2:4">
      <c r="B44" s="18" t="s">
        <v>31</v>
      </c>
      <c r="C44" s="36">
        <v>3.5999999999999997E-2</v>
      </c>
    </row>
    <row r="45" spans="2:4">
      <c r="B45" s="18" t="s">
        <v>32</v>
      </c>
      <c r="C45" s="36">
        <v>0.41699999999999998</v>
      </c>
    </row>
    <row r="46" spans="2:4">
      <c r="B46" s="18" t="s">
        <v>33</v>
      </c>
      <c r="C46" s="36">
        <v>0.09</v>
      </c>
    </row>
    <row r="47" spans="2:4">
      <c r="C47" s="11"/>
    </row>
    <row r="48" spans="2:4">
      <c r="B48" s="25" t="s">
        <v>34</v>
      </c>
    </row>
    <row r="49" spans="2:13">
      <c r="B49" s="18" t="s">
        <v>35</v>
      </c>
      <c r="C49" s="36">
        <v>7.8E-2</v>
      </c>
      <c r="D49" t="s">
        <v>36</v>
      </c>
    </row>
    <row r="50" spans="2:13">
      <c r="C50" s="21"/>
    </row>
    <row r="51" spans="2:13">
      <c r="B51" s="3" t="s">
        <v>37</v>
      </c>
      <c r="C51" s="22">
        <f>C43*C49+C44*C40</f>
        <v>4.0524133914809857E-2</v>
      </c>
    </row>
    <row r="56" spans="2:13" ht="16.5">
      <c r="B56" s="16" t="s">
        <v>38</v>
      </c>
      <c r="C56" s="16"/>
      <c r="D56" s="16"/>
      <c r="E56" s="16"/>
      <c r="F56" s="16"/>
      <c r="G56" s="16"/>
      <c r="H56" s="16"/>
      <c r="I56" s="16"/>
      <c r="J56" s="16"/>
      <c r="K56" s="16"/>
      <c r="L56" s="16"/>
      <c r="M56" s="16"/>
    </row>
    <row r="57" spans="2:13">
      <c r="B57" t="s">
        <v>39</v>
      </c>
    </row>
    <row r="58" spans="2:13">
      <c r="B58" t="s">
        <v>40</v>
      </c>
    </row>
    <row r="59" spans="2:13">
      <c r="B59" t="s">
        <v>41</v>
      </c>
    </row>
    <row r="65" spans="3:3">
      <c r="C65" s="15"/>
    </row>
    <row r="66" spans="3:3">
      <c r="C66" s="15"/>
    </row>
    <row r="67" spans="3:3">
      <c r="C67" s="15"/>
    </row>
    <row r="68" spans="3:3">
      <c r="C68" s="15"/>
    </row>
    <row r="69" spans="3:3">
      <c r="C69" s="15"/>
    </row>
    <row r="70" spans="3:3">
      <c r="C70" s="15"/>
    </row>
  </sheetData>
  <hyperlinks>
    <hyperlink ref="B5" r:id="rId1" xr:uid="{C695B30A-02EC-4D6F-92F8-CE150618E40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5686-0271-421F-B74D-10471B86D5DF}">
  <dimension ref="B4:Z59"/>
  <sheetViews>
    <sheetView showGridLines="0" tabSelected="1" workbookViewId="0">
      <selection activeCell="E60" sqref="E60"/>
    </sheetView>
  </sheetViews>
  <sheetFormatPr defaultColWidth="11.42578125" defaultRowHeight="15"/>
  <cols>
    <col min="2" max="2" width="21.5703125" customWidth="1"/>
    <col min="3" max="3" width="13.7109375" customWidth="1"/>
    <col min="4" max="4" width="12.28515625" customWidth="1"/>
    <col min="5" max="5" width="14.140625" customWidth="1"/>
  </cols>
  <sheetData>
    <row r="4" spans="2:5" ht="21">
      <c r="B4" s="14" t="s">
        <v>0</v>
      </c>
    </row>
    <row r="5" spans="2:5">
      <c r="B5" s="32" t="s">
        <v>1</v>
      </c>
    </row>
    <row r="7" spans="2:5" ht="15.75">
      <c r="B7" s="1" t="s">
        <v>42</v>
      </c>
    </row>
    <row r="9" spans="2:5">
      <c r="B9" t="s">
        <v>43</v>
      </c>
    </row>
    <row r="10" spans="2:5">
      <c r="B10" t="s">
        <v>44</v>
      </c>
    </row>
    <row r="11" spans="2:5">
      <c r="B11" t="s">
        <v>45</v>
      </c>
    </row>
    <row r="13" spans="2:5">
      <c r="B13" s="3" t="s">
        <v>46</v>
      </c>
    </row>
    <row r="15" spans="2:5">
      <c r="B15" s="26"/>
      <c r="C15" s="27" t="s">
        <v>47</v>
      </c>
      <c r="D15" s="28" t="s">
        <v>48</v>
      </c>
      <c r="E15" s="27" t="s">
        <v>49</v>
      </c>
    </row>
    <row r="16" spans="2:5">
      <c r="B16" t="s">
        <v>50</v>
      </c>
      <c r="C16" s="12" t="s">
        <v>51</v>
      </c>
      <c r="D16" s="37">
        <v>223</v>
      </c>
      <c r="E16" s="38">
        <v>223</v>
      </c>
    </row>
    <row r="17" spans="2:5">
      <c r="B17" s="3" t="s">
        <v>31</v>
      </c>
      <c r="C17" s="31" t="s">
        <v>52</v>
      </c>
      <c r="D17" s="39">
        <v>3.5999999999999997E-2</v>
      </c>
      <c r="E17" s="40">
        <v>0.6</v>
      </c>
    </row>
    <row r="18" spans="2:5">
      <c r="B18" s="3" t="s">
        <v>30</v>
      </c>
      <c r="C18" s="31" t="s">
        <v>53</v>
      </c>
      <c r="D18" s="39">
        <v>0.45700000000000002</v>
      </c>
      <c r="E18" s="40">
        <v>0.4</v>
      </c>
    </row>
    <row r="19" spans="2:5">
      <c r="B19" s="3" t="s">
        <v>32</v>
      </c>
      <c r="C19" s="31" t="s">
        <v>53</v>
      </c>
      <c r="D19" s="39">
        <v>0.41699999999999998</v>
      </c>
      <c r="E19" s="41">
        <v>0</v>
      </c>
    </row>
    <row r="20" spans="2:5">
      <c r="B20" s="3" t="s">
        <v>33</v>
      </c>
      <c r="C20" s="31" t="s">
        <v>53</v>
      </c>
      <c r="D20" s="39">
        <v>0.09</v>
      </c>
      <c r="E20" s="41">
        <v>0</v>
      </c>
    </row>
    <row r="21" spans="2:5">
      <c r="B21" t="s">
        <v>28</v>
      </c>
      <c r="C21" s="12" t="s">
        <v>53</v>
      </c>
      <c r="D21" s="29">
        <f>'WACC estimate'!C40</f>
        <v>0.13550371985582921</v>
      </c>
      <c r="E21" s="2">
        <f>'WACC estimate'!C40</f>
        <v>0.13550371985582921</v>
      </c>
    </row>
    <row r="22" spans="2:5">
      <c r="B22" t="s">
        <v>54</v>
      </c>
      <c r="C22" s="12" t="s">
        <v>53</v>
      </c>
      <c r="D22" s="29">
        <f>'WACC estimate'!C49</f>
        <v>7.8E-2</v>
      </c>
      <c r="E22" s="2">
        <f>'WACC estimate'!C49</f>
        <v>7.8E-2</v>
      </c>
    </row>
    <row r="23" spans="2:5">
      <c r="B23" t="s">
        <v>55</v>
      </c>
      <c r="C23" s="12" t="s">
        <v>53</v>
      </c>
      <c r="D23" s="29">
        <f>D21*D17+D22*D18</f>
        <v>4.0524133914809857E-2</v>
      </c>
      <c r="E23" s="2">
        <f>E21*E17+E22*E18</f>
        <v>0.11250223191349752</v>
      </c>
    </row>
    <row r="24" spans="2:5">
      <c r="B24" t="s">
        <v>56</v>
      </c>
      <c r="C24" s="12" t="s">
        <v>57</v>
      </c>
      <c r="D24" s="37">
        <v>13</v>
      </c>
      <c r="E24" s="38">
        <v>13</v>
      </c>
    </row>
    <row r="25" spans="2:5">
      <c r="B25" t="s">
        <v>58</v>
      </c>
      <c r="C25" s="12" t="s">
        <v>57</v>
      </c>
      <c r="D25" s="37">
        <v>3</v>
      </c>
      <c r="E25" s="38">
        <v>3</v>
      </c>
    </row>
    <row r="27" spans="2:5">
      <c r="B27" t="s">
        <v>59</v>
      </c>
    </row>
    <row r="28" spans="2:5">
      <c r="B28" t="s">
        <v>60</v>
      </c>
    </row>
    <row r="30" spans="2:5">
      <c r="B30" s="3" t="s">
        <v>61</v>
      </c>
    </row>
    <row r="32" spans="2:5">
      <c r="B32" t="s">
        <v>62</v>
      </c>
    </row>
    <row r="33" spans="2:26">
      <c r="B33" t="s">
        <v>63</v>
      </c>
    </row>
    <row r="34" spans="2:26">
      <c r="B34" s="24" t="s">
        <v>64</v>
      </c>
      <c r="Q34" s="4"/>
    </row>
    <row r="35" spans="2:26">
      <c r="B35" s="24" t="s">
        <v>65</v>
      </c>
      <c r="Q35" s="4"/>
    </row>
    <row r="36" spans="2:26">
      <c r="B36" s="24" t="s">
        <v>66</v>
      </c>
      <c r="Q36" s="4"/>
      <c r="Y36" s="13"/>
      <c r="Z36" s="4"/>
    </row>
    <row r="37" spans="2:26">
      <c r="B37" s="24" t="s">
        <v>67</v>
      </c>
      <c r="M37" s="7"/>
      <c r="Q37" s="4"/>
      <c r="R37" s="11"/>
      <c r="Y37" s="13"/>
      <c r="Z37" s="4"/>
    </row>
    <row r="38" spans="2:26">
      <c r="M38" s="8"/>
      <c r="Q38" s="4"/>
    </row>
    <row r="39" spans="2:26">
      <c r="B39" s="8" t="s">
        <v>68</v>
      </c>
      <c r="M39" s="8"/>
      <c r="Q39" s="4"/>
    </row>
    <row r="40" spans="2:26">
      <c r="B40" s="24" t="s">
        <v>69</v>
      </c>
      <c r="M40" s="8"/>
      <c r="Q40" s="4"/>
    </row>
    <row r="41" spans="2:26">
      <c r="B41" s="24" t="s">
        <v>70</v>
      </c>
      <c r="M41" s="8"/>
      <c r="Q41" s="4"/>
    </row>
    <row r="42" spans="2:26">
      <c r="B42" s="24" t="s">
        <v>71</v>
      </c>
      <c r="M42" s="8"/>
      <c r="Q42" s="4"/>
    </row>
    <row r="43" spans="2:26">
      <c r="B43" s="24" t="s">
        <v>72</v>
      </c>
      <c r="M43" s="9"/>
      <c r="Q43" s="4"/>
    </row>
    <row r="44" spans="2:26">
      <c r="B44" s="24" t="s">
        <v>73</v>
      </c>
      <c r="M44" s="9"/>
      <c r="Q44" s="4"/>
    </row>
    <row r="45" spans="2:26">
      <c r="B45" s="24" t="s">
        <v>74</v>
      </c>
      <c r="H45" s="4"/>
      <c r="M45" s="9"/>
      <c r="Q45" s="23"/>
    </row>
    <row r="46" spans="2:26">
      <c r="B46" s="24"/>
      <c r="H46" s="4"/>
      <c r="M46" s="9"/>
      <c r="Q46" s="23"/>
    </row>
    <row r="47" spans="2:26">
      <c r="B47" s="3" t="s">
        <v>75</v>
      </c>
      <c r="H47" s="4"/>
      <c r="M47" s="9"/>
      <c r="Q47" s="5"/>
    </row>
    <row r="48" spans="2:26">
      <c r="B48" s="3"/>
      <c r="H48" s="4"/>
      <c r="M48" s="9"/>
      <c r="Q48" s="5"/>
    </row>
    <row r="49" spans="2:17">
      <c r="B49" t="s">
        <v>76</v>
      </c>
      <c r="M49" s="9"/>
      <c r="Q49" s="5"/>
    </row>
    <row r="50" spans="2:17">
      <c r="M50" s="9"/>
      <c r="Q50" s="5"/>
    </row>
    <row r="51" spans="2:17">
      <c r="B51" s="26"/>
      <c r="C51" s="27" t="s">
        <v>47</v>
      </c>
      <c r="D51" s="28" t="s">
        <v>48</v>
      </c>
      <c r="E51" s="27" t="s">
        <v>49</v>
      </c>
      <c r="M51" s="9"/>
    </row>
    <row r="52" spans="2:17">
      <c r="B52" t="s">
        <v>77</v>
      </c>
      <c r="C52" s="12" t="s">
        <v>51</v>
      </c>
      <c r="D52" s="46">
        <f>D16</f>
        <v>223</v>
      </c>
      <c r="E52" s="47">
        <f>E16</f>
        <v>223</v>
      </c>
    </row>
    <row r="53" spans="2:17">
      <c r="B53" t="s">
        <v>78</v>
      </c>
      <c r="C53" s="12" t="s">
        <v>53</v>
      </c>
      <c r="D53" s="42">
        <v>66.45</v>
      </c>
      <c r="E53" s="43">
        <v>58.65</v>
      </c>
    </row>
    <row r="54" spans="2:17">
      <c r="B54" t="s">
        <v>79</v>
      </c>
      <c r="C54" s="12" t="s">
        <v>53</v>
      </c>
      <c r="D54" s="42">
        <v>13.08</v>
      </c>
      <c r="E54" s="43">
        <v>217.3</v>
      </c>
    </row>
    <row r="55" spans="2:17">
      <c r="B55" s="3" t="s">
        <v>80</v>
      </c>
      <c r="C55" s="12" t="s">
        <v>53</v>
      </c>
      <c r="D55" s="44">
        <f>D53+D54</f>
        <v>79.53</v>
      </c>
      <c r="E55" s="45">
        <f>E53+E54</f>
        <v>275.95</v>
      </c>
    </row>
    <row r="56" spans="2:17">
      <c r="B56" s="3" t="s">
        <v>81</v>
      </c>
      <c r="C56" s="12" t="s">
        <v>52</v>
      </c>
      <c r="D56" s="30">
        <f>D55/D52</f>
        <v>0.35663677130044846</v>
      </c>
      <c r="E56" s="10">
        <f>E55/E52</f>
        <v>1.2374439461883409</v>
      </c>
      <c r="P56" s="9"/>
    </row>
    <row r="57" spans="2:17">
      <c r="P57" s="9"/>
    </row>
    <row r="58" spans="2:17">
      <c r="P58" s="9"/>
    </row>
    <row r="59" spans="2:17">
      <c r="P59" s="9"/>
    </row>
  </sheetData>
  <hyperlinks>
    <hyperlink ref="B5" r:id="rId1" xr:uid="{6455CE8D-7650-4D6A-9728-EC39011858B9}"/>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1" ma:contentTypeDescription="Crée un document." ma:contentTypeScope="" ma:versionID="4d14c4c537252da3f211a5b899c0b86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a83877fc4df9c553b5f2740b21a7bb4e"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Props1.xml><?xml version="1.0" encoding="utf-8"?>
<ds:datastoreItem xmlns:ds="http://schemas.openxmlformats.org/officeDocument/2006/customXml" ds:itemID="{3525259F-1869-4439-9704-B5749E404922}"/>
</file>

<file path=customXml/itemProps2.xml><?xml version="1.0" encoding="utf-8"?>
<ds:datastoreItem xmlns:ds="http://schemas.openxmlformats.org/officeDocument/2006/customXml" ds:itemID="{AA5FD965-7E4B-45C4-9AC4-344A03236107}"/>
</file>

<file path=customXml/itemProps3.xml><?xml version="1.0" encoding="utf-8"?>
<ds:datastoreItem xmlns:ds="http://schemas.openxmlformats.org/officeDocument/2006/customXml" ds:itemID="{EE60581A-141B-4F3A-8118-781CD4A750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CALIPEL</dc:creator>
  <cp:keywords/>
  <dc:description/>
  <cp:lastModifiedBy/>
  <cp:revision/>
  <dcterms:created xsi:type="dcterms:W3CDTF">2025-12-19T10:18:08Z</dcterms:created>
  <dcterms:modified xsi:type="dcterms:W3CDTF">2026-04-28T13:19:54Z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